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2" windowHeight="8388" activeTab="2"/>
  </bookViews>
  <sheets>
    <sheet name="экологи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<sst xmlns="http://schemas.openxmlformats.org/spreadsheetml/2006/main" count="47" uniqueCount="43">
  <si>
    <t>в тыс. рублей</t>
  </si>
  <si>
    <t>1.</t>
  </si>
  <si>
    <t xml:space="preserve">в том числе 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</si>
  <si>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</si>
  <si>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</si>
  <si>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</si>
  <si>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</si>
  <si>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Наименование показателей</t>
  </si>
  <si>
    <t xml:space="preserve">по расчету за 3 квартал 2012 года </t>
  </si>
  <si>
    <t xml:space="preserve">по расчету за 4 квартал 2012 года </t>
  </si>
  <si>
    <t xml:space="preserve">по расчету за 1 - 3 кварталы 2013 года </t>
  </si>
  <si>
    <t>1.1.</t>
  </si>
  <si>
    <t>Прогнозный размер индексации коэффициента для увеличения норматива платы на 2014 год</t>
  </si>
  <si>
    <t xml:space="preserve">по расчету за 4 квартал 2013 года </t>
  </si>
  <si>
    <t xml:space="preserve">по расчету за 1 - 3 кварталы 2014 года </t>
  </si>
  <si>
    <t xml:space="preserve">по расчету за 4 квартал 2014 года </t>
  </si>
  <si>
    <t xml:space="preserve">по расчету за 1 - 3 кварталы 2015 года </t>
  </si>
  <si>
    <t>Расчет поступления платежей за негативное влияние на окружающую среду в бюджет Березовского городского округа на 2013 год и на плановый период 2014 и 2015 годов</t>
  </si>
  <si>
    <t xml:space="preserve">Размер индексации коэффициента для увеличения норматива платы на 2013 год (ст.3 ФБ) </t>
  </si>
  <si>
    <t>Ожидаемое поступление в 2012 году (контингент)</t>
  </si>
  <si>
    <t>Прогноз поступления платежей  на 2013 год, (контингент)</t>
  </si>
  <si>
    <t>Норматив отчисления платежей в местный бюджет, в %</t>
  </si>
  <si>
    <t>Прогноз поступления платежей  на 2013 год в бюджет городского округа</t>
  </si>
  <si>
    <t>Итого платежей за негативное влияние на окружающую среду</t>
  </si>
  <si>
    <t>2.</t>
  </si>
  <si>
    <t>3.</t>
  </si>
  <si>
    <t>3.1.</t>
  </si>
  <si>
    <t>3.2.</t>
  </si>
  <si>
    <t>4.</t>
  </si>
  <si>
    <t>5.</t>
  </si>
  <si>
    <t>Итого прогноз поступления платежей  на 2014 год в бюджет городского округа</t>
  </si>
  <si>
    <t>Итого прогноз поступления платежей  на 2015 год в бюджет городского округа</t>
  </si>
  <si>
    <t>№№ п/п</t>
  </si>
  <si>
    <t>6.</t>
  </si>
  <si>
    <t>7.</t>
  </si>
  <si>
    <t>7.1.</t>
  </si>
  <si>
    <t>7.2.</t>
  </si>
  <si>
    <t>8.</t>
  </si>
  <si>
    <t>9.</t>
  </si>
  <si>
    <t>9.1.</t>
  </si>
  <si>
    <t>9.2.</t>
  </si>
  <si>
    <t>Начальник отдела доходов                                                                                                                         Н.А. Попурий</t>
  </si>
  <si>
    <t>Приложение 8 к пояснительной записке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</si>
</sst>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0.00000"/>
    <numFmt numFmtId="167" formatCode="0.000"/>
    <numFmt numFmtId="168" formatCode="0.00000000"/>
    <numFmt numFmtId="169" formatCode="0.0000000"/>
    <numFmt numFmtId="170" formatCode="0.000000"/>
    <numFmt numFmtId="171" formatCode="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i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 style="thin"/>
      <top style="thin"/>
      <bottom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/>
    </xf>
    <xf numFmtId="3" fontId="5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1" fontId="5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6" fillId="0" borderId="10" xfId="0" applyFont="1" applyBorder="1" applyAlignment="1">
      <alignment wrapText="1"/>
    </xf>
    <xf numFmtId="3" fontId="5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" fontId="7" fillId="0" borderId="10" xfId="0" applyNumberFormat="1" applyFont="1" applyBorder="1" applyAlignment="1">
      <alignment horizontal="center"/>
    </xf>
    <xf numFmtId="0" fontId="54" fillId="0" borderId="0" xfId="0" applyFont="1" applyBorder="1" applyAlignment="1">
      <alignment/>
    </xf>
    <xf numFmtId="0" fontId="58" fillId="0" borderId="0" xfId="0" applyFont="1" applyBorder="1" applyAlignment="1">
      <alignment wrapText="1"/>
    </xf>
    <xf numFmtId="3" fontId="54" fillId="0" borderId="0" xfId="0" applyNumberFormat="1" applyFont="1" applyBorder="1" applyAlignment="1">
      <alignment horizontal="center"/>
    </xf>
    <xf numFmtId="2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wrapText="1"/>
    </xf>
    <xf numFmtId="0" fontId="54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/>
    </xf>
    <xf numFmtId="1" fontId="59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57" fillId="33" borderId="0" xfId="0" applyFont="1" applyFill="1" applyBorder="1" applyAlignment="1">
      <alignment/>
    </xf>
    <xf numFmtId="0" fontId="57" fillId="33" borderId="0" xfId="0" applyFont="1" applyFill="1" applyBorder="1" applyAlignment="1">
      <alignment wrapText="1"/>
    </xf>
    <xf numFmtId="1" fontId="57" fillId="33" borderId="0" xfId="0" applyNumberFormat="1" applyFont="1" applyFill="1" applyBorder="1" applyAlignment="1">
      <alignment horizontal="center"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>
      <alignment wrapText="1"/>
    </xf>
    <xf numFmtId="0" fontId="58" fillId="33" borderId="0" xfId="0" applyFont="1" applyFill="1" applyBorder="1" applyAlignment="1">
      <alignment horizontal="center"/>
    </xf>
    <xf numFmtId="1" fontId="5" fillId="33" borderId="0" xfId="0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/>
    </xf>
    <xf numFmtId="0" fontId="57" fillId="34" borderId="0" xfId="0" applyFont="1" applyFill="1" applyBorder="1" applyAlignment="1">
      <alignment wrapText="1"/>
    </xf>
    <xf numFmtId="1" fontId="57" fillId="34" borderId="0" xfId="0" applyNumberFormat="1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1" fontId="54" fillId="33" borderId="0" xfId="0" applyNumberFormat="1" applyFont="1" applyFill="1" applyBorder="1" applyAlignment="1">
      <alignment horizontal="center"/>
    </xf>
    <xf numFmtId="16" fontId="54" fillId="33" borderId="0" xfId="0" applyNumberFormat="1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3" fontId="57" fillId="35" borderId="10" xfId="0" applyNumberFormat="1" applyFont="1" applyFill="1" applyBorder="1" applyAlignment="1">
      <alignment horizontal="center"/>
    </xf>
    <xf numFmtId="0" fontId="60" fillId="0" borderId="0" xfId="0" applyFont="1" applyBorder="1" applyAlignment="1">
      <alignment/>
    </xf>
    <xf numFmtId="0" fontId="0" fillId="0" borderId="0" xfId="0" applyFont="1" applyAlignment="1">
      <alignment/>
    </xf>
    <xf numFmtId="0" fontId="61" fillId="0" borderId="11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justify" vertical="top" wrapText="1"/>
    </xf>
    <xf numFmtId="3" fontId="57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vertical="center" wrapText="1"/>
    </xf>
    <xf numFmtId="0" fontId="64" fillId="0" borderId="10" xfId="0" applyFont="1" applyBorder="1" applyAlignment="1">
      <alignment vertical="top"/>
    </xf>
    <xf numFmtId="0" fontId="64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justify" vertical="top" wrapText="1"/>
    </xf>
    <xf numFmtId="0" fontId="64" fillId="35" borderId="10" xfId="0" applyFont="1" applyFill="1" applyBorder="1" applyAlignment="1">
      <alignment/>
    </xf>
    <xf numFmtId="0" fontId="9" fillId="35" borderId="10" xfId="0" applyFont="1" applyFill="1" applyBorder="1" applyAlignment="1">
      <alignment vertical="center" wrapText="1"/>
    </xf>
    <xf numFmtId="3" fontId="54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3" fontId="66" fillId="33" borderId="10" xfId="0" applyNumberFormat="1" applyFont="1" applyFill="1" applyBorder="1" applyAlignment="1">
      <alignment horizontal="center"/>
    </xf>
    <xf numFmtId="0" fontId="6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3" fontId="57" fillId="33" borderId="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" fontId="65" fillId="33" borderId="0" xfId="0" applyNumberFormat="1" applyFont="1" applyFill="1" applyBorder="1" applyAlignment="1">
      <alignment horizontal="center"/>
    </xf>
    <xf numFmtId="1" fontId="8" fillId="33" borderId="0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4" fontId="54" fillId="33" borderId="0" xfId="0" applyNumberFormat="1" applyFont="1" applyFill="1" applyBorder="1" applyAlignment="1">
      <alignment/>
    </xf>
    <xf numFmtId="0" fontId="62" fillId="0" borderId="0" xfId="0" applyFont="1" applyBorder="1" applyAlignment="1">
      <alignment vertical="center" wrapText="1"/>
    </xf>
    <xf numFmtId="1" fontId="4" fillId="35" borderId="10" xfId="0" applyNumberFormat="1" applyFont="1" applyFill="1" applyBorder="1" applyAlignment="1">
      <alignment horizontal="center"/>
    </xf>
    <xf numFmtId="3" fontId="67" fillId="35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5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right"/>
    </xf>
    <xf numFmtId="0" fontId="8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/>
    </xf>
    <xf numFmtId="4" fontId="54" fillId="0" borderId="14" xfId="0" applyNumberFormat="1" applyFont="1" applyBorder="1" applyAlignment="1">
      <alignment horizontal="center"/>
    </xf>
    <xf numFmtId="4" fontId="54" fillId="0" borderId="15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" fontId="5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3">
      <selection activeCell="A28" sqref="A28:IV28"/>
    </sheetView>
  </sheetViews>
  <sheetFormatPr defaultColWidth="9.140625" defaultRowHeight="15"/>
  <cols>
    <col min="1" max="1" width="5.140625" style="0" customWidth="1"/>
    <col min="2" max="2" width="49.7109375" style="0" customWidth="1"/>
    <col min="3" max="3" width="15.140625" style="0" customWidth="1"/>
    <col min="4" max="4" width="15.28125" style="0" customWidth="1"/>
    <col min="5" max="5" width="14.140625" style="0" customWidth="1"/>
    <col min="6" max="6" width="13.421875" style="0" customWidth="1"/>
    <col min="7" max="7" width="13.28125" style="0" customWidth="1"/>
    <col min="8" max="8" width="9.421875" style="0" customWidth="1"/>
    <col min="9" max="9" width="15.28125" style="0" customWidth="1"/>
    <col min="10" max="10" width="12.7109375" style="0" customWidth="1"/>
    <col min="13" max="13" width="14.57421875" style="0" customWidth="1"/>
    <col min="14" max="14" width="12.7109375" style="0" customWidth="1"/>
  </cols>
  <sheetData>
    <row r="1" spans="1:16" ht="14.25">
      <c r="A1" s="41"/>
      <c r="B1" s="88"/>
      <c r="C1" s="88"/>
      <c r="D1" s="88" t="s">
        <v>42</v>
      </c>
      <c r="E1" s="88"/>
      <c r="F1" s="88"/>
      <c r="G1" s="88"/>
      <c r="H1" s="42"/>
      <c r="I1" s="42"/>
      <c r="J1" s="42"/>
      <c r="K1" s="42"/>
      <c r="L1" s="42"/>
      <c r="M1" s="88"/>
      <c r="N1" s="88"/>
      <c r="O1" s="88"/>
      <c r="P1" s="88"/>
    </row>
    <row r="2" spans="1:16" ht="44.25" customHeight="1">
      <c r="A2" s="83" t="s">
        <v>17</v>
      </c>
      <c r="B2" s="83"/>
      <c r="C2" s="83"/>
      <c r="D2" s="83"/>
      <c r="E2" s="83"/>
      <c r="F2" s="83"/>
      <c r="G2" s="83"/>
      <c r="H2" s="77"/>
      <c r="I2" s="77"/>
      <c r="J2" s="77"/>
      <c r="K2" s="77"/>
      <c r="L2" s="77"/>
      <c r="M2" s="77"/>
      <c r="N2" s="77"/>
      <c r="O2" s="77"/>
      <c r="P2" s="77"/>
    </row>
    <row r="3" spans="1:16" ht="44.25" customHeight="1" hidden="1">
      <c r="A3" s="45"/>
      <c r="B3" s="45"/>
      <c r="C3" s="45"/>
      <c r="D3" s="48"/>
      <c r="E3" s="48"/>
      <c r="F3" s="48"/>
      <c r="G3" s="48"/>
      <c r="H3" s="45"/>
      <c r="I3" s="45"/>
      <c r="J3" s="45"/>
      <c r="K3" s="45"/>
      <c r="L3" s="45"/>
      <c r="M3" s="45"/>
      <c r="N3" s="45"/>
      <c r="O3" s="45"/>
      <c r="P3" s="45"/>
    </row>
    <row r="4" spans="1:16" ht="17.25">
      <c r="A4" s="1"/>
      <c r="B4" s="1"/>
      <c r="C4" s="43"/>
      <c r="D4" s="8"/>
      <c r="E4" s="8"/>
      <c r="F4" s="104" t="s">
        <v>0</v>
      </c>
      <c r="G4" s="104"/>
      <c r="O4" s="87"/>
      <c r="P4" s="87"/>
    </row>
    <row r="5" spans="1:16" ht="15" customHeight="1">
      <c r="A5" s="99" t="s">
        <v>32</v>
      </c>
      <c r="B5" s="92" t="s">
        <v>7</v>
      </c>
      <c r="C5" s="84" t="s">
        <v>3</v>
      </c>
      <c r="D5" s="94" t="s">
        <v>4</v>
      </c>
      <c r="E5" s="94" t="s">
        <v>5</v>
      </c>
      <c r="F5" s="93" t="s">
        <v>6</v>
      </c>
      <c r="G5" s="101" t="s">
        <v>23</v>
      </c>
      <c r="H5" s="65"/>
      <c r="I5" s="66"/>
      <c r="J5" s="89"/>
      <c r="K5" s="86"/>
      <c r="L5" s="86"/>
      <c r="M5" s="90"/>
      <c r="N5" s="89"/>
      <c r="O5" s="86"/>
      <c r="P5" s="86"/>
    </row>
    <row r="6" spans="1:16" ht="97.5" customHeight="1">
      <c r="A6" s="100"/>
      <c r="B6" s="92"/>
      <c r="C6" s="84"/>
      <c r="D6" s="94"/>
      <c r="E6" s="94"/>
      <c r="F6" s="93"/>
      <c r="G6" s="101"/>
      <c r="H6" s="67"/>
      <c r="I6" s="66"/>
      <c r="J6" s="89"/>
      <c r="K6" s="67"/>
      <c r="L6" s="67"/>
      <c r="M6" s="90"/>
      <c r="N6" s="89"/>
      <c r="O6" s="67"/>
      <c r="P6" s="67"/>
    </row>
    <row r="7" spans="1:16" ht="20.25" customHeight="1">
      <c r="A7" s="54" t="s">
        <v>1</v>
      </c>
      <c r="B7" s="53" t="s">
        <v>19</v>
      </c>
      <c r="C7" s="3">
        <v>2202</v>
      </c>
      <c r="D7" s="10">
        <v>133</v>
      </c>
      <c r="E7" s="39">
        <v>1445</v>
      </c>
      <c r="F7" s="49">
        <v>11177</v>
      </c>
      <c r="G7" s="10">
        <f>SUM(C7:F7)</f>
        <v>14957</v>
      </c>
      <c r="H7" s="68"/>
      <c r="I7" s="69"/>
      <c r="J7" s="68"/>
      <c r="K7" s="68"/>
      <c r="L7" s="68"/>
      <c r="M7" s="69"/>
      <c r="N7" s="68"/>
      <c r="O7" s="68"/>
      <c r="P7" s="68"/>
    </row>
    <row r="8" spans="1:16" ht="15.75" customHeight="1">
      <c r="A8" s="55"/>
      <c r="B8" s="9" t="s">
        <v>2</v>
      </c>
      <c r="C8" s="3"/>
      <c r="D8" s="11"/>
      <c r="E8" s="11"/>
      <c r="F8" s="50"/>
      <c r="G8" s="13"/>
      <c r="H8" s="70"/>
      <c r="I8" s="71"/>
      <c r="J8" s="72"/>
      <c r="K8" s="70"/>
      <c r="L8" s="70"/>
      <c r="M8" s="71"/>
      <c r="N8" s="72"/>
      <c r="O8" s="70"/>
      <c r="P8" s="70"/>
    </row>
    <row r="9" spans="1:16" ht="18" customHeight="1">
      <c r="A9" s="54" t="s">
        <v>11</v>
      </c>
      <c r="B9" s="56" t="s">
        <v>8</v>
      </c>
      <c r="C9" s="12">
        <f>160/0.4</f>
        <v>400</v>
      </c>
      <c r="D9" s="12">
        <v>22</v>
      </c>
      <c r="E9" s="12">
        <f>144/0.4</f>
        <v>360</v>
      </c>
      <c r="F9" s="12">
        <v>2597</v>
      </c>
      <c r="G9" s="39">
        <f>SUM(C9:F9)</f>
        <v>3379</v>
      </c>
      <c r="H9" s="73"/>
      <c r="I9" s="71"/>
      <c r="J9" s="74"/>
      <c r="K9" s="75"/>
      <c r="L9" s="73"/>
      <c r="M9" s="71"/>
      <c r="N9" s="74"/>
      <c r="O9" s="75"/>
      <c r="P9" s="73"/>
    </row>
    <row r="10" spans="1:16" ht="29.25" customHeight="1">
      <c r="A10" s="54" t="s">
        <v>24</v>
      </c>
      <c r="B10" s="56" t="s">
        <v>18</v>
      </c>
      <c r="C10" s="102">
        <v>1.072</v>
      </c>
      <c r="D10" s="102"/>
      <c r="E10" s="102"/>
      <c r="F10" s="102"/>
      <c r="G10" s="102"/>
      <c r="H10" s="73"/>
      <c r="I10" s="71"/>
      <c r="J10" s="74"/>
      <c r="K10" s="75"/>
      <c r="L10" s="73"/>
      <c r="M10" s="71"/>
      <c r="N10" s="74"/>
      <c r="O10" s="75"/>
      <c r="P10" s="73"/>
    </row>
    <row r="11" spans="1:16" ht="32.25" customHeight="1">
      <c r="A11" s="54" t="s">
        <v>25</v>
      </c>
      <c r="B11" s="57" t="s">
        <v>20</v>
      </c>
      <c r="C11" s="3">
        <f>C13+C14</f>
        <v>2281.4</v>
      </c>
      <c r="D11" s="3">
        <f>D13+D14</f>
        <v>137.752</v>
      </c>
      <c r="E11" s="3">
        <f>E13+E14</f>
        <v>1517.76</v>
      </c>
      <c r="F11" s="3">
        <f>F13+F14</f>
        <v>11733.952000000001</v>
      </c>
      <c r="G11" s="10">
        <f>G13+G14</f>
        <v>15670.864000000001</v>
      </c>
      <c r="H11" s="73"/>
      <c r="I11" s="71"/>
      <c r="J11" s="74"/>
      <c r="K11" s="75"/>
      <c r="L11" s="73"/>
      <c r="M11" s="71"/>
      <c r="N11" s="74"/>
      <c r="O11" s="75"/>
      <c r="P11" s="73"/>
    </row>
    <row r="12" spans="1:16" ht="18" customHeight="1">
      <c r="A12" s="54"/>
      <c r="B12" s="9" t="s">
        <v>2</v>
      </c>
      <c r="C12" s="3"/>
      <c r="D12" s="12"/>
      <c r="E12" s="11"/>
      <c r="F12" s="51"/>
      <c r="G12" s="81"/>
      <c r="H12" s="73"/>
      <c r="I12" s="71"/>
      <c r="J12" s="74"/>
      <c r="K12" s="75"/>
      <c r="L12" s="73"/>
      <c r="M12" s="71"/>
      <c r="N12" s="74"/>
      <c r="O12" s="75"/>
      <c r="P12" s="73"/>
    </row>
    <row r="13" spans="1:16" ht="21" customHeight="1">
      <c r="A13" s="54" t="s">
        <v>26</v>
      </c>
      <c r="B13" s="58" t="s">
        <v>9</v>
      </c>
      <c r="C13" s="3">
        <v>995</v>
      </c>
      <c r="D13" s="12">
        <v>67</v>
      </c>
      <c r="E13" s="12">
        <v>360</v>
      </c>
      <c r="F13" s="52">
        <v>3382</v>
      </c>
      <c r="G13" s="39">
        <f>SUM(C13:F13)</f>
        <v>4804</v>
      </c>
      <c r="H13" s="73"/>
      <c r="I13" s="71"/>
      <c r="J13" s="74"/>
      <c r="K13" s="75"/>
      <c r="L13" s="73"/>
      <c r="M13" s="71"/>
      <c r="N13" s="74"/>
      <c r="O13" s="75"/>
      <c r="P13" s="73"/>
    </row>
    <row r="14" spans="1:16" ht="18" customHeight="1">
      <c r="A14" s="54" t="s">
        <v>27</v>
      </c>
      <c r="B14" s="58" t="s">
        <v>10</v>
      </c>
      <c r="C14" s="3">
        <f>C9*C10*3</f>
        <v>1286.4</v>
      </c>
      <c r="D14" s="14">
        <f>D9*C10*3</f>
        <v>70.75200000000001</v>
      </c>
      <c r="E14" s="14">
        <f>E9*C10*3</f>
        <v>1157.76</v>
      </c>
      <c r="F14" s="52">
        <f>F9*C10*3</f>
        <v>8351.952000000001</v>
      </c>
      <c r="G14" s="82">
        <f>SUM(C14:F14)</f>
        <v>10866.864000000001</v>
      </c>
      <c r="H14" s="73"/>
      <c r="I14" s="71"/>
      <c r="J14" s="74"/>
      <c r="K14" s="75"/>
      <c r="L14" s="73"/>
      <c r="M14" s="71"/>
      <c r="N14" s="74"/>
      <c r="O14" s="75"/>
      <c r="P14" s="73"/>
    </row>
    <row r="15" spans="1:16" ht="18" customHeight="1">
      <c r="A15" s="54" t="s">
        <v>28</v>
      </c>
      <c r="B15" s="59" t="s">
        <v>21</v>
      </c>
      <c r="C15" s="103">
        <v>40</v>
      </c>
      <c r="D15" s="103"/>
      <c r="E15" s="103"/>
      <c r="F15" s="103"/>
      <c r="G15" s="103"/>
      <c r="H15" s="76"/>
      <c r="I15" s="71"/>
      <c r="J15" s="74"/>
      <c r="K15" s="75"/>
      <c r="L15" s="73"/>
      <c r="M15" s="71"/>
      <c r="N15" s="74"/>
      <c r="O15" s="75"/>
      <c r="P15" s="73"/>
    </row>
    <row r="16" spans="1:7" ht="28.5" customHeight="1">
      <c r="A16" s="60" t="s">
        <v>29</v>
      </c>
      <c r="B16" s="61" t="s">
        <v>22</v>
      </c>
      <c r="C16" s="40">
        <f>C11*C15/100</f>
        <v>912.56</v>
      </c>
      <c r="D16" s="78">
        <f>D11*C15/100</f>
        <v>55.1008</v>
      </c>
      <c r="E16" s="78">
        <f>E11*C15/100</f>
        <v>607.104</v>
      </c>
      <c r="F16" s="78">
        <f>F11*0.4</f>
        <v>4693.580800000001</v>
      </c>
      <c r="G16" s="79">
        <f>SUM(C16:F16)</f>
        <v>6268.345600000001</v>
      </c>
    </row>
    <row r="17" spans="1:13" ht="27" customHeight="1">
      <c r="A17" s="55" t="s">
        <v>33</v>
      </c>
      <c r="B17" s="46" t="s">
        <v>12</v>
      </c>
      <c r="C17" s="95">
        <v>1.05</v>
      </c>
      <c r="D17" s="96"/>
      <c r="E17" s="96"/>
      <c r="F17" s="96"/>
      <c r="G17" s="97"/>
      <c r="K17" s="8"/>
      <c r="L17" s="8"/>
      <c r="M17" s="8"/>
    </row>
    <row r="18" spans="1:13" ht="27">
      <c r="A18" s="55" t="s">
        <v>34</v>
      </c>
      <c r="B18" s="61" t="s">
        <v>30</v>
      </c>
      <c r="C18" s="40">
        <f>C20+C21</f>
        <v>966.9440000000002</v>
      </c>
      <c r="D18" s="40">
        <f>D20+D21</f>
        <v>58.445440000000005</v>
      </c>
      <c r="E18" s="40">
        <f>E20+E21</f>
        <v>640.6272000000001</v>
      </c>
      <c r="F18" s="40">
        <f>F20+F21</f>
        <v>4958.021440000001</v>
      </c>
      <c r="G18" s="40">
        <f>G20+G21</f>
        <v>6624.038080000002</v>
      </c>
      <c r="K18" s="8"/>
      <c r="L18" s="8"/>
      <c r="M18" s="8"/>
    </row>
    <row r="19" spans="1:13" ht="15">
      <c r="A19" s="55"/>
      <c r="B19" s="9" t="s">
        <v>2</v>
      </c>
      <c r="C19" s="62"/>
      <c r="D19" s="63"/>
      <c r="E19" s="63"/>
      <c r="F19" s="63"/>
      <c r="G19" s="64"/>
      <c r="K19" s="8"/>
      <c r="L19" s="8"/>
      <c r="M19" s="8"/>
    </row>
    <row r="20" spans="1:13" ht="15">
      <c r="A20" s="55" t="s">
        <v>35</v>
      </c>
      <c r="B20" s="47" t="s">
        <v>13</v>
      </c>
      <c r="C20" s="3">
        <f>C13*C10*0.4</f>
        <v>426.65600000000006</v>
      </c>
      <c r="D20" s="44">
        <f>D13*C10*0.4</f>
        <v>28.7296</v>
      </c>
      <c r="E20" s="44">
        <f>E13*C10*0.4</f>
        <v>154.36800000000002</v>
      </c>
      <c r="F20" s="44">
        <f>F13*C10*0.4</f>
        <v>1450.2016000000003</v>
      </c>
      <c r="G20" s="80">
        <f>SUM(C20:F20)</f>
        <v>2059.9552000000003</v>
      </c>
      <c r="K20" s="8"/>
      <c r="L20" s="8"/>
      <c r="M20" s="8"/>
    </row>
    <row r="21" spans="1:13" ht="15">
      <c r="A21" s="55" t="s">
        <v>36</v>
      </c>
      <c r="B21" s="47" t="s">
        <v>14</v>
      </c>
      <c r="C21" s="62">
        <f>C14*C17*0.4</f>
        <v>540.2880000000001</v>
      </c>
      <c r="D21" s="63">
        <f>D14*C17*0.4</f>
        <v>29.715840000000004</v>
      </c>
      <c r="E21" s="63">
        <f>E14*C17*0.4</f>
        <v>486.2592000000001</v>
      </c>
      <c r="F21" s="63">
        <f>F14*C17*0.4</f>
        <v>3507.819840000001</v>
      </c>
      <c r="G21" s="80">
        <f>SUM(C21:F21)</f>
        <v>4564.082880000002</v>
      </c>
      <c r="K21" s="8"/>
      <c r="L21" s="8"/>
      <c r="M21" s="8"/>
    </row>
    <row r="22" spans="1:13" ht="26.25">
      <c r="A22" s="55" t="s">
        <v>37</v>
      </c>
      <c r="B22" s="46" t="s">
        <v>12</v>
      </c>
      <c r="C22" s="95">
        <v>1.05</v>
      </c>
      <c r="D22" s="96"/>
      <c r="E22" s="96"/>
      <c r="F22" s="96"/>
      <c r="G22" s="97"/>
      <c r="K22" s="8"/>
      <c r="L22" s="8"/>
      <c r="M22" s="8"/>
    </row>
    <row r="23" spans="1:13" ht="27">
      <c r="A23" s="2" t="s">
        <v>38</v>
      </c>
      <c r="B23" s="61" t="s">
        <v>31</v>
      </c>
      <c r="C23" s="40">
        <f>C25+C26</f>
        <v>1015.2912000000002</v>
      </c>
      <c r="D23" s="40">
        <f>D25+D26</f>
        <v>61.36771200000001</v>
      </c>
      <c r="E23" s="40">
        <f>E25+E26</f>
        <v>672.6585600000001</v>
      </c>
      <c r="F23" s="40">
        <f>F25+F26</f>
        <v>5205.922512000001</v>
      </c>
      <c r="G23" s="40">
        <f>G25+G26</f>
        <v>6955.239984000002</v>
      </c>
      <c r="K23" s="8"/>
      <c r="L23" s="8"/>
      <c r="M23" s="8"/>
    </row>
    <row r="24" spans="1:13" ht="15">
      <c r="A24" s="2"/>
      <c r="B24" s="9" t="s">
        <v>2</v>
      </c>
      <c r="C24" s="62"/>
      <c r="D24" s="63"/>
      <c r="E24" s="63"/>
      <c r="F24" s="63"/>
      <c r="G24" s="64"/>
      <c r="K24" s="8"/>
      <c r="L24" s="8"/>
      <c r="M24" s="8"/>
    </row>
    <row r="25" spans="1:13" ht="15">
      <c r="A25" s="2" t="s">
        <v>39</v>
      </c>
      <c r="B25" s="47" t="s">
        <v>15</v>
      </c>
      <c r="C25" s="3">
        <f>C20*C17</f>
        <v>447.9888000000001</v>
      </c>
      <c r="D25" s="44">
        <f>D20*C17</f>
        <v>30.166080000000004</v>
      </c>
      <c r="E25" s="44">
        <f>E20*C17</f>
        <v>162.08640000000003</v>
      </c>
      <c r="F25" s="44">
        <f>F20*C17</f>
        <v>1522.7116800000003</v>
      </c>
      <c r="G25" s="80">
        <f>SUM(C25:F25)</f>
        <v>2162.9529600000005</v>
      </c>
      <c r="K25" s="8"/>
      <c r="L25" s="8"/>
      <c r="M25" s="8"/>
    </row>
    <row r="26" spans="1:13" ht="15">
      <c r="A26" s="2" t="s">
        <v>40</v>
      </c>
      <c r="B26" s="47" t="s">
        <v>16</v>
      </c>
      <c r="C26" s="62">
        <f>C21*C22</f>
        <v>567.3024000000001</v>
      </c>
      <c r="D26" s="63">
        <f>D21*C22</f>
        <v>31.201632000000004</v>
      </c>
      <c r="E26" s="63">
        <f>E21*C22</f>
        <v>510.5721600000001</v>
      </c>
      <c r="F26" s="63">
        <f>F21*C22</f>
        <v>3683.210832000001</v>
      </c>
      <c r="G26" s="80">
        <f>SUM(C26:F26)</f>
        <v>4792.287024000001</v>
      </c>
      <c r="K26" s="8"/>
      <c r="L26" s="8"/>
      <c r="M26" s="8"/>
    </row>
    <row r="27" spans="1:13" ht="15">
      <c r="A27" s="15"/>
      <c r="B27" s="16"/>
      <c r="C27" s="17"/>
      <c r="D27" s="8"/>
      <c r="E27" s="8"/>
      <c r="F27" s="8"/>
      <c r="K27" s="8"/>
      <c r="L27" s="8"/>
      <c r="M27" s="8"/>
    </row>
    <row r="28" spans="1:13" ht="15" customHeight="1" hidden="1">
      <c r="A28" s="15"/>
      <c r="B28" s="98" t="s">
        <v>41</v>
      </c>
      <c r="C28" s="98"/>
      <c r="D28" s="98"/>
      <c r="E28" s="98"/>
      <c r="F28" s="98"/>
      <c r="K28" s="7"/>
      <c r="L28" s="8"/>
      <c r="M28" s="8"/>
    </row>
    <row r="29" spans="1:13" ht="15">
      <c r="A29" s="15"/>
      <c r="B29" s="19"/>
      <c r="C29" s="20"/>
      <c r="D29" s="8"/>
      <c r="E29" s="8"/>
      <c r="F29" s="8"/>
      <c r="K29" s="8"/>
      <c r="L29" s="8"/>
      <c r="M29" s="8"/>
    </row>
    <row r="30" spans="1:13" ht="15">
      <c r="A30" s="15"/>
      <c r="B30" s="19"/>
      <c r="C30" s="18"/>
      <c r="D30" s="91"/>
      <c r="E30" s="91"/>
      <c r="F30" s="91"/>
      <c r="K30" s="38"/>
      <c r="L30" s="38"/>
      <c r="M30" s="38"/>
    </row>
    <row r="31" spans="1:13" ht="15">
      <c r="A31" s="15"/>
      <c r="B31" s="21"/>
      <c r="C31" s="22"/>
      <c r="D31" s="91"/>
      <c r="E31" s="91"/>
      <c r="F31" s="91"/>
      <c r="K31" s="38"/>
      <c r="L31" s="38"/>
      <c r="M31" s="38"/>
    </row>
    <row r="32" spans="1:13" ht="15">
      <c r="A32" s="25"/>
      <c r="B32" s="26"/>
      <c r="C32" s="27"/>
      <c r="D32" s="8"/>
      <c r="E32" s="8"/>
      <c r="F32" s="8"/>
      <c r="K32" s="8"/>
      <c r="L32" s="8"/>
      <c r="M32" s="8"/>
    </row>
    <row r="33" spans="1:13" ht="15">
      <c r="A33" s="28"/>
      <c r="B33" s="29"/>
      <c r="C33" s="30"/>
      <c r="D33" s="8"/>
      <c r="E33" s="8"/>
      <c r="F33" s="8"/>
      <c r="K33" s="8"/>
      <c r="L33" s="8"/>
      <c r="M33" s="8"/>
    </row>
    <row r="34" spans="1:13" ht="15">
      <c r="A34" s="28"/>
      <c r="B34" s="29"/>
      <c r="C34" s="31"/>
      <c r="D34" s="8"/>
      <c r="E34" s="8"/>
      <c r="F34" s="8"/>
      <c r="K34" s="8"/>
      <c r="L34" s="8"/>
      <c r="M34" s="8"/>
    </row>
    <row r="35" spans="1:13" ht="15">
      <c r="A35" s="28"/>
      <c r="B35" s="29"/>
      <c r="C35" s="31"/>
      <c r="D35" s="8"/>
      <c r="E35" s="8"/>
      <c r="F35" s="8"/>
      <c r="K35" s="8"/>
      <c r="L35" s="8"/>
      <c r="M35" s="8"/>
    </row>
    <row r="36" spans="1:6" ht="15">
      <c r="A36" s="32"/>
      <c r="B36" s="33"/>
      <c r="C36" s="34"/>
      <c r="D36" s="8"/>
      <c r="E36" s="8"/>
      <c r="F36" s="8"/>
    </row>
    <row r="37" spans="1:6" ht="15">
      <c r="A37" s="35"/>
      <c r="B37" s="29"/>
      <c r="C37" s="36"/>
      <c r="D37" s="8"/>
      <c r="E37" s="8"/>
      <c r="F37" s="8"/>
    </row>
    <row r="38" spans="1:6" ht="15">
      <c r="A38" s="37"/>
      <c r="B38" s="29"/>
      <c r="C38" s="36"/>
      <c r="D38" s="8"/>
      <c r="E38" s="8"/>
      <c r="F38" s="8"/>
    </row>
    <row r="39" spans="1:6" ht="15">
      <c r="A39" s="35"/>
      <c r="B39" s="29"/>
      <c r="C39" s="36"/>
      <c r="D39" s="8"/>
      <c r="E39" s="8"/>
      <c r="F39" s="8"/>
    </row>
    <row r="40" spans="1:6" ht="15">
      <c r="A40" s="32"/>
      <c r="B40" s="33"/>
      <c r="C40" s="34"/>
      <c r="D40" s="8"/>
      <c r="E40" s="8"/>
      <c r="F40" s="8"/>
    </row>
    <row r="41" spans="1:6" ht="15">
      <c r="A41" s="7"/>
      <c r="B41" s="16"/>
      <c r="C41" s="23"/>
      <c r="D41" s="8"/>
      <c r="E41" s="8"/>
      <c r="F41" s="8"/>
    </row>
    <row r="42" spans="1:6" ht="15">
      <c r="A42" s="7"/>
      <c r="B42" s="16"/>
      <c r="C42" s="24"/>
      <c r="D42" s="8"/>
      <c r="E42" s="8"/>
      <c r="F42" s="8"/>
    </row>
    <row r="43" spans="1:6" ht="15">
      <c r="A43" s="7"/>
      <c r="B43" s="16"/>
      <c r="C43" s="24"/>
      <c r="D43" s="8"/>
      <c r="E43" s="8"/>
      <c r="F43" s="8"/>
    </row>
    <row r="44" spans="1:6" ht="15">
      <c r="A44" s="4"/>
      <c r="B44" s="5"/>
      <c r="C44" s="6"/>
      <c r="D44" s="8"/>
      <c r="E44" s="8"/>
      <c r="F44" s="8"/>
    </row>
    <row r="45" spans="1:6" ht="15">
      <c r="A45" s="85"/>
      <c r="B45" s="85"/>
      <c r="C45" s="85"/>
      <c r="D45" s="8"/>
      <c r="E45" s="8"/>
      <c r="F45" s="8"/>
    </row>
    <row r="46" spans="1:6" ht="15">
      <c r="A46" s="7"/>
      <c r="B46" s="7"/>
      <c r="C46" s="7"/>
      <c r="D46" s="8"/>
      <c r="E46" s="8"/>
      <c r="F46" s="8"/>
    </row>
    <row r="47" spans="1:6" ht="15">
      <c r="A47" s="7"/>
      <c r="B47" s="7"/>
      <c r="C47" s="7"/>
      <c r="D47" s="8"/>
      <c r="E47" s="8"/>
      <c r="F47" s="8"/>
    </row>
    <row r="48" spans="1:6" ht="15">
      <c r="A48" s="7"/>
      <c r="B48" s="7"/>
      <c r="C48" s="7"/>
      <c r="D48" s="8"/>
      <c r="E48" s="8"/>
      <c r="F48" s="8"/>
    </row>
    <row r="49" spans="1:6" ht="15">
      <c r="A49" s="7"/>
      <c r="B49" s="7"/>
      <c r="C49" s="7"/>
      <c r="D49" s="8"/>
      <c r="E49" s="8"/>
      <c r="F49" s="8"/>
    </row>
    <row r="50" spans="1:6" ht="15">
      <c r="A50" s="7"/>
      <c r="B50" s="7"/>
      <c r="C50" s="7"/>
      <c r="D50" s="8"/>
      <c r="E50" s="8"/>
      <c r="F50" s="8"/>
    </row>
  </sheetData>
  <sheetProtection/>
  <mergeCells count="25">
    <mergeCell ref="G5:G6"/>
    <mergeCell ref="C10:G10"/>
    <mergeCell ref="C15:G15"/>
    <mergeCell ref="C17:G17"/>
    <mergeCell ref="B1:C1"/>
    <mergeCell ref="F4:G4"/>
    <mergeCell ref="A2:G2"/>
    <mergeCell ref="D1:G1"/>
    <mergeCell ref="A45:C45"/>
    <mergeCell ref="D30:F31"/>
    <mergeCell ref="B5:B6"/>
    <mergeCell ref="F5:F6"/>
    <mergeCell ref="C5:C6"/>
    <mergeCell ref="D5:D6"/>
    <mergeCell ref="C22:G22"/>
    <mergeCell ref="B28:F28"/>
    <mergeCell ref="A5:A6"/>
    <mergeCell ref="E5:E6"/>
    <mergeCell ref="O5:P5"/>
    <mergeCell ref="O4:P4"/>
    <mergeCell ref="M1:P1"/>
    <mergeCell ref="J5:J6"/>
    <mergeCell ref="K5:L5"/>
    <mergeCell ref="M5:M6"/>
    <mergeCell ref="N5:N6"/>
  </mergeCells>
  <printOptions/>
  <pageMargins left="0.31496062992125984" right="0.31496062992125984" top="0.35433070866141736" bottom="0.35433070866141736" header="0.31496062992125984" footer="0.31496062992125984"/>
  <pageSetup horizontalDpi="300" verticalDpi="3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J23" sqref="J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</dc:creator>
  <cp:keywords/>
  <dc:description/>
  <cp:lastModifiedBy>Ludmila</cp:lastModifiedBy>
  <cp:lastPrinted>2012-11-01T07:00:31Z</cp:lastPrinted>
  <dcterms:created xsi:type="dcterms:W3CDTF">2012-10-10T15:19:28Z</dcterms:created>
  <dcterms:modified xsi:type="dcterms:W3CDTF">2012-11-01T07:01:59Z</dcterms:modified>
  <cp:category/>
  <cp:version/>
  <cp:contentType/>
  <cp:contentStatus/>
</cp:coreProperties>
</file>