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35" windowHeight="8130" tabRatio="738" activeTab="0"/>
  </bookViews>
  <sheets>
    <sheet name=" подг к зиме план на 2013-2015" sheetId="1" r:id="rId1"/>
    <sheet name="изменения" sheetId="2" r:id="rId2"/>
    <sheet name=" подготовка к зиме август  12г" sheetId="3" r:id="rId3"/>
    <sheet name="подготовка к зиме на 11.03.12" sheetId="4" r:id="rId4"/>
  </sheets>
  <definedNames>
    <definedName name="_xlnm.Print_Area" localSheetId="2">' подготовка к зиме август  12г'!$A$1:$H$83</definedName>
    <definedName name="_xlnm.Print_Area" localSheetId="1">'изменения'!$A$1:$M$83</definedName>
    <definedName name="_xlnm.Print_Area" localSheetId="3">'подготовка к зиме на 11.03.12'!$A$1:$Z$81</definedName>
  </definedNames>
  <calcPr fullCalcOnLoad="1"/>
</workbook>
</file>

<file path=xl/sharedStrings.xml><?xml version="1.0" encoding="utf-8"?>
<sst xmlns="http://schemas.openxmlformats.org/spreadsheetml/2006/main" count="847" uniqueCount="367">
  <si>
    <t>ИНФОРМАЦИЯ</t>
  </si>
  <si>
    <t>мероприятий</t>
  </si>
  <si>
    <t>Бюджет-ные</t>
  </si>
  <si>
    <t>внебюджетные</t>
  </si>
  <si>
    <t>бюджетные</t>
  </si>
  <si>
    <t>Цель, задачи,</t>
  </si>
  <si>
    <t>о выполнении догосрочной целевой программы "Подготовка объектов жилищно - коммунального хозяйства к работе в осене-зимний период и капитального ремонта жилищного фонда по городу Березовский на 2010 года и плановый период 2011-2012 годы"</t>
  </si>
  <si>
    <t>1. Подготовка объектов жилищно - коммунального хозяйства к работе в осенне-зимний период</t>
  </si>
  <si>
    <t>1.1. Теплоснабжение</t>
  </si>
  <si>
    <t>ОБ</t>
  </si>
  <si>
    <t>МБ</t>
  </si>
  <si>
    <t>Подготовка кадров</t>
  </si>
  <si>
    <t>Кредиторская задолженность</t>
  </si>
  <si>
    <t>Всего по подготовке объектов  жилищно-коммунального хозяйства к работе в осенне-зимний период:</t>
  </si>
  <si>
    <t>2. Капитальный ремонт жилищного фонда</t>
  </si>
  <si>
    <t>Всего по капитальному ремонту жилого фонда</t>
  </si>
  <si>
    <t>Итого по программе</t>
  </si>
  <si>
    <t>ФБ</t>
  </si>
  <si>
    <t>Итого:</t>
  </si>
  <si>
    <t>1.3. Электроснабжение</t>
  </si>
  <si>
    <t>Ремонт муниципальных квартир, квартир ветеранов ВОВ, тружеников тыла. вдов участников ВОВ и локальных войн</t>
  </si>
  <si>
    <t>Ремонт межпанельных швов в жилых домах</t>
  </si>
  <si>
    <t>капитального ремонта жилищного фонда в Березовском городском округе на 2010 и плановый период 2011-2012годы".</t>
  </si>
  <si>
    <t>Каитальный ремонт теплотрасс после гидравлических испытаний</t>
  </si>
  <si>
    <t xml:space="preserve">Капитальный ремонт водовода </t>
  </si>
  <si>
    <t>Реконструкция теплотрассы по ул.Сиреневая (от  дома № 19).</t>
  </si>
  <si>
    <t>Капитальный ремонт теплотрассы от ТК-206 до ТК-204 (б-р Молодежный, 10)</t>
  </si>
  <si>
    <t>Капитальный ремонт теплотрассы ул. Ленина 2-а (ТК-90 до ТК-98)</t>
  </si>
  <si>
    <t>Капитальный ремонт тепловых сетей от ТК-201 до ТК-206 (пр. Шахтеров 17)</t>
  </si>
  <si>
    <t>Капитальный ремонт помещения углехимическй лаборатории</t>
  </si>
  <si>
    <t>Капитальный ремонт вентиляции галерей углеподачи</t>
  </si>
  <si>
    <t>Котельная № 1.Капитальный ремонт КВТС 20/25 (к/а № 1)</t>
  </si>
  <si>
    <t>Котельная № 1. Капитальный ремонт насосного оборудования</t>
  </si>
  <si>
    <t>Котельная № 1. Капитальный ремонт кровли</t>
  </si>
  <si>
    <t>Котельная № 2.Реконструкция.</t>
  </si>
  <si>
    <t>Котельная № 4. Капитальный ремонт солевого склада</t>
  </si>
  <si>
    <t>Котельная № 6. Капитальный ремонт грейферного крана.</t>
  </si>
  <si>
    <t>Котельная № 6. Капитальный ремонт кровли.</t>
  </si>
  <si>
    <t>Реконструкция ЦТП п.ш. Березовская</t>
  </si>
  <si>
    <t>Капитальный ремонт ЦТП п.ш. Южная</t>
  </si>
  <si>
    <t>0,,00</t>
  </si>
  <si>
    <t>Капитальный ремонт уличных водоводов</t>
  </si>
  <si>
    <t>Капитальный ремонт КНС №3</t>
  </si>
  <si>
    <t>Строительство РП-10А (строительная часть)</t>
  </si>
  <si>
    <t>Дебиторская задолженность КУМИ г.Березовского за работы, выполненные в 2011г</t>
  </si>
  <si>
    <t>Установка светильников с индивидуальными фотореле на ВЛ 0,4 (п.Солнечный,Красная горка)</t>
  </si>
  <si>
    <t>1.4. Прочее.</t>
  </si>
  <si>
    <t>Капитальный ремонт водоводов пр.Ленина,54; ул.Фурманова-ул.Кирова</t>
  </si>
  <si>
    <t>Реконструкция теплотрассы по ул.Сиреневая (от точки врезки до дома № 19).</t>
  </si>
  <si>
    <t>Капитальный ремонт теплотрассы</t>
  </si>
  <si>
    <t xml:space="preserve">Ремонт фасада жилого дома по ул.Ленина 1 </t>
  </si>
  <si>
    <t>Разработка проекта и экспертиза трещины по ул.Волкова 5-32</t>
  </si>
  <si>
    <t>Капитальный ремонт многоквартирных домов</t>
  </si>
  <si>
    <t>Капитальный ремонт фасада (понижение отмоски, гидроизоляция, штукатурка, окраска)</t>
  </si>
  <si>
    <t>Капитальный ремонт крыши ул.Фрунзе. 1</t>
  </si>
  <si>
    <t>Капитальный ремонт крыши ул.Ленина, 6</t>
  </si>
  <si>
    <t>Установка приборов учета в муниципальных квартирах</t>
  </si>
  <si>
    <t>Ремонт крыши по пр.Ленина 3</t>
  </si>
  <si>
    <t>Реконструция комнат общежития под квартиры, по адресу ул.Волкова 1</t>
  </si>
  <si>
    <t>Замена козырьков входа жилых домов</t>
  </si>
  <si>
    <t>Проект ремонта кровли ст.Барзас</t>
  </si>
  <si>
    <t>Поставка электро плит</t>
  </si>
  <si>
    <t>Поставка ж/б  плит</t>
  </si>
  <si>
    <t>1.1.3</t>
  </si>
  <si>
    <t>1.1.4</t>
  </si>
  <si>
    <t>1.1.5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</si>
  <si>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</si>
  <si>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</si>
  <si>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</si>
  <si>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</si>
  <si>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</si>
  <si>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</si>
  <si>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</si>
  <si>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</si>
  <si>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</si>
  <si>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</si>
  <si>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</si>
  <si>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</si>
  <si>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</si>
  <si>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</si>
  <si>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</si>
  <si>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</si>
  <si>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</si>
  <si>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</si>
  <si>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</si>
  <si>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</si>
  <si>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1.4.4</t>
  </si>
  <si>
    <t>1.4.5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</si>
  <si>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</si>
  <si>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</si>
  <si>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</si>
  <si>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</si>
  <si>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</si>
  <si>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</si>
  <si>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</si>
  <si>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</si>
  <si>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 Кредиторская задолженность прошлых лет</t>
  </si>
  <si>
    <t>2.2.1</t>
  </si>
  <si>
    <t>2.2.2</t>
  </si>
  <si>
    <t>2.2.3</t>
  </si>
  <si>
    <t>2.2.4</t>
  </si>
  <si>
    <t>2.2.5</t>
  </si>
  <si>
    <t>2.2.6</t>
  </si>
  <si>
    <t>2.2.7</t>
  </si>
  <si>
    <t>План на 2012 год, тыс. руб.</t>
  </si>
  <si>
    <t>Экономия по программе, тыс. руб.</t>
  </si>
  <si>
    <t>ИТОГО</t>
  </si>
  <si>
    <t>Фактические суммы по торгам, тыс. руб.</t>
  </si>
  <si>
    <t>1.1.1</t>
  </si>
  <si>
    <t>1.1.2</t>
  </si>
  <si>
    <t>2.1.1</t>
  </si>
  <si>
    <t xml:space="preserve">                                                                                                                                                                                                              Долгосрочная целевая программа "Подготовка к зиме объектов жилищно-коммунального хозяйства к работе в осенне-зимний период и</t>
  </si>
  <si>
    <t>примечание</t>
  </si>
  <si>
    <t>торги</t>
  </si>
  <si>
    <t>объявл</t>
  </si>
  <si>
    <t>торги, объявл</t>
  </si>
  <si>
    <t>кред. зад-ть</t>
  </si>
  <si>
    <t>экономия для п.1.1.2</t>
  </si>
  <si>
    <t xml:space="preserve"> 1.2. Водоснабжение и водоотведение</t>
  </si>
  <si>
    <t>Наименование мероприятий и работ</t>
  </si>
  <si>
    <t>№п/п</t>
  </si>
  <si>
    <t>Всего, тыс. руб.</t>
  </si>
  <si>
    <t>областной бюджет</t>
  </si>
  <si>
    <t xml:space="preserve">местный бюджет </t>
  </si>
  <si>
    <t>местный бюджет                      (от управления собственностью)</t>
  </si>
  <si>
    <t>местный бюджет (средства арендной платы)</t>
  </si>
  <si>
    <t xml:space="preserve">собственные средства предприятий </t>
  </si>
  <si>
    <t>2012 год</t>
  </si>
  <si>
    <t>Источники финансирования, тыс. руб.</t>
  </si>
  <si>
    <t>от ____________№_______</t>
  </si>
  <si>
    <t xml:space="preserve">     Березовского городского округа</t>
  </si>
  <si>
    <t xml:space="preserve">        к постановлению Администрации</t>
  </si>
  <si>
    <t>Капитальный ремонт крыши ул.Фрунзе. 1, ул.Ленина,6</t>
  </si>
  <si>
    <t xml:space="preserve">                Приложение №1</t>
  </si>
  <si>
    <t>1.1.6</t>
  </si>
  <si>
    <t xml:space="preserve">      +, -</t>
  </si>
  <si>
    <t xml:space="preserve"> на 11.03.12</t>
  </si>
  <si>
    <t>Реконструкция теплотрассы от ТК-206 до ТК-204 (б-р Молодежный, 10)</t>
  </si>
  <si>
    <t>Технический контроль и надзор (строительный контроль) за производством работ по реконструкции теплотрассы по ул.Сиреневая ( от дома №19 до дома №40)</t>
  </si>
  <si>
    <t>3. Чистая вода</t>
  </si>
  <si>
    <t>3.1. Водоснабжение</t>
  </si>
  <si>
    <t>3.1.1.</t>
  </si>
  <si>
    <t>Проектирование и строительство водопроводных сетей на ст."Забойщик"</t>
  </si>
  <si>
    <t>Всего по чистой воде</t>
  </si>
  <si>
    <t>Итого на 2012 год:</t>
  </si>
  <si>
    <t>Капитальный ремонт от ТК- 75 до ТК-76                                                 ( ул.Ноградская)</t>
  </si>
  <si>
    <t>2013 год</t>
  </si>
  <si>
    <t xml:space="preserve">Капитальный ремонт сетей водоснабжения ул.Котовского L=200, Д=63 мм </t>
  </si>
  <si>
    <t>Капитальный ремонт сетей водоснабжения ул.Шахтерская L=1080, Д=63 мм пэ</t>
  </si>
  <si>
    <t>Капитальный ремонт сетей водоснабжения ул.Иркутская,4-36 L=620, Д=63 мм пэ</t>
  </si>
  <si>
    <t>Капитальный ремонт сетей водоснабжения ул.Пионерская,10-18 L=220, Д=63 мм пэ</t>
  </si>
  <si>
    <t>Капитальный ремонт сетей водоснабжения ул.Речная L=550, Д=63 мм пэ</t>
  </si>
  <si>
    <t>Капитальный ремонт сетей водоснабжения ул.Комсомольская,1-27; 26-41 L=650, Д=63 мм пэ</t>
  </si>
  <si>
    <t>Капитальный ремонт сетей водоснабжения ул.Коммунальная L=250, Д=63 мм пэ</t>
  </si>
  <si>
    <t>Капитальный ремонт сетей водоснабжения ул.О.Кошевого,4-16 L=150, Д=63 мм пэ</t>
  </si>
  <si>
    <t>2014 год</t>
  </si>
  <si>
    <t>2015 год</t>
  </si>
  <si>
    <t>Установка доп.механизированной решетки на ГОС</t>
  </si>
  <si>
    <t>Капитальный ремонт крыши ул. Кирова,2</t>
  </si>
  <si>
    <t>Ремонт крыши ул. Карбышева,14</t>
  </si>
  <si>
    <t>Ремонт крыши ул. Карбышева,4</t>
  </si>
  <si>
    <t>Ремонт крыши ул. Карбышева,6</t>
  </si>
  <si>
    <t>Ремонт крыши ул. Школьная,7</t>
  </si>
  <si>
    <t>Ремонт крыши пр.Шахтеров,3</t>
  </si>
  <si>
    <t>Ремонт фасада ул.Фрунзе,12</t>
  </si>
  <si>
    <t>Ремонт инженерных сетей, ремонт внутренней отделки сан.узлов общего имущества ул. 40 лет Октября,22</t>
  </si>
  <si>
    <t>Ремонт кирпичной стены ул. 40 лет Октября,22</t>
  </si>
  <si>
    <t>Реконструкция теплотрассы от ТК 220 до ТК237 пр.Шахтеров,3 Ду=250 мм L=145 м</t>
  </si>
  <si>
    <t>Реконструкция теплотрассы от ТК 76 до ТК76а ул. Ноградская Ду=50-100 мм L=470 м</t>
  </si>
  <si>
    <t>Реконструкция теплотрассы от ТК 126 до ТК130 ул.Черняховского,16-20  Ду=100-200 мм L=134 м</t>
  </si>
  <si>
    <t>Капитальный ремонт теплотрассы от ТК 237 до ул.Строителей,3 Ду 150 мм L=120 м</t>
  </si>
  <si>
    <t>Капитальный ремонт теплотрассы от ТК 113 до ТК87 ул. Мира,18 Ду=250 мм L=57 м</t>
  </si>
  <si>
    <t>Капитальный ремонт теплотрассы от ТК 87 до ТК88 ул. Мира,14 Ду=200 мм L=35 м</t>
  </si>
  <si>
    <t>Капитальный ремонт теплотрассы от ТК 80 ул.Кирова,4) до ТК84 ул.Карбышева,5 Ду=50-100 мм L=247 м</t>
  </si>
  <si>
    <t>Капитальный ремонт теплотрассы от ТК 27 до ТК29 ул. Вахрушева,3 Ду=200 мм L=60 м</t>
  </si>
  <si>
    <t>Монтаж насосного оборудования питьевой скважины в п.Барзас</t>
  </si>
  <si>
    <t>Проект водовода от скважины до шк.№4 п.Барзас</t>
  </si>
  <si>
    <t>Строительство РП-10А (продолжение работ)</t>
  </si>
  <si>
    <t>Установка светильников с фотореле на ВЛ 0,4кВ в частном секторе</t>
  </si>
  <si>
    <t>Капитальный ремонт ВЛ 0,4 кВ от ТП-172 ф.3 ул.Красная Горка</t>
  </si>
  <si>
    <t>Реконструкция ВЛ-6 кВ фид.6-6 РП-9</t>
  </si>
  <si>
    <t>Реконструкция ТП -164 ( с заменой оборудования и строительная часть)</t>
  </si>
  <si>
    <t>Реконструкция существующих мачтовых ТП на КТПН в п.Барзас (ТП -153,154,156) с заменой тр-ров ТМ-10/0,4 кВ на ТМГСУ</t>
  </si>
  <si>
    <t>Капитальный ремонтВЛ-0,4кВ от ТП-156 ф.4 ул.Рабочая п.Барзас</t>
  </si>
  <si>
    <t>Капитальный ремонтВЛ-6кВ фид.6-7,6-17п/ст Бирюлинская ул.Рабочая п.Барзас</t>
  </si>
  <si>
    <t>Реконструкция ТП-165 ( с заменой оборудования и строительная часть)</t>
  </si>
  <si>
    <t>Реконструкция РП-9 (оборудование и строительная часть, замена МВ на ВВ)</t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</si>
  <si>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</si>
  <si>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</si>
  <si>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</si>
  <si>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</si>
  <si>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</si>
  <si>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</si>
  <si>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</si>
  <si>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</si>
  <si>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</si>
  <si>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1.3.1.</t>
  </si>
  <si>
    <t>1.3.2.</t>
  </si>
  <si>
    <t>1.3.3.</t>
  </si>
  <si>
    <t>1.4.1.</t>
  </si>
  <si>
    <t>1.5.2.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</si>
  <si>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</si>
  <si>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</si>
  <si>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</si>
  <si>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</si>
  <si>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</si>
  <si>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</si>
  <si>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</si>
  <si>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</si>
  <si>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2.2.1.</t>
  </si>
  <si>
    <t>2.2.3.</t>
  </si>
  <si>
    <t>2.2.5.</t>
  </si>
  <si>
    <t>3.1.2.</t>
  </si>
  <si>
    <t>3.1.3.</t>
  </si>
  <si>
    <t>3.1.4.</t>
  </si>
  <si>
    <t>1.1.4.</t>
  </si>
  <si>
    <t>1.3.5.</t>
  </si>
  <si>
    <t>1.3.6.</t>
  </si>
  <si>
    <t>1.1.5.</t>
  </si>
  <si>
    <t>Замена теплоизоляции лицей №15; пр.Ленина,5;от ЦК до ПНС №1</t>
  </si>
  <si>
    <t>Капитальный ремонт водоводов частного сектора</t>
  </si>
  <si>
    <t>Капитальный ремонт муниципальных канализационных сетей, не переданных на обслуживание эксплуатирующей организации</t>
  </si>
  <si>
    <t>Капитальный ремонт муниципальных сетей, не переданных на обслуживание эксплуатирующей организации</t>
  </si>
  <si>
    <t>Проектные работы по реконструкции теплотрассы от ТК 220 до ТК237 пр.Шахтеров,3 Ду=250 мм L=145 м</t>
  </si>
  <si>
    <t>Капитальный ремонт котельного оборудования</t>
  </si>
  <si>
    <t xml:space="preserve">Капитальный ремонт тепловых сетей </t>
  </si>
  <si>
    <t>1.1.7.</t>
  </si>
  <si>
    <t>Капитальный ремонт водопроводных сетей</t>
  </si>
  <si>
    <t xml:space="preserve">Ремонт фасада   ул. Ленина, 2 </t>
  </si>
  <si>
    <t>Ремонт муниципальных квартир (с заменой электропечей), квартир ветеранов ВОВ, тружеников тыла. вдов участников ВОВ и локальных войн</t>
  </si>
  <si>
    <t>Капитальный ремонт фасада по ул.Фрунзе,37 (утепление)</t>
  </si>
  <si>
    <t>Капитальный ремонт общежитий по ул. Волкова, 5; ул. Мира, 40</t>
  </si>
  <si>
    <t>1.2.7.</t>
  </si>
  <si>
    <t>2.2.2.</t>
  </si>
  <si>
    <t>1.3.4.</t>
  </si>
  <si>
    <t>Капитальный ремонт фасада (понижение отмоски, гидроизоляция, штукатурка, окраска) ул.Ленина,8</t>
  </si>
  <si>
    <t>Подключение скважины к постоянным сетям электроснабжения пос. Бирюли</t>
  </si>
  <si>
    <t xml:space="preserve">                VII. Программные мероприятия</t>
  </si>
  <si>
    <t>Исполнитель прграммного мероприятия</t>
  </si>
  <si>
    <t>Ожидаемый результат</t>
  </si>
  <si>
    <t>ООО "БКС"</t>
  </si>
  <si>
    <t>Повышение надежности работы инженерных систем водоснабжения</t>
  </si>
  <si>
    <t>Ремонт комнат в общежитии ул.Волкова,9 ( 6 комнат)</t>
  </si>
  <si>
    <t xml:space="preserve">Бурение питьевой скважины в п.Барзас </t>
  </si>
  <si>
    <t xml:space="preserve"> </t>
  </si>
  <si>
    <t>согласно результатов торгов</t>
  </si>
  <si>
    <t>ООО " Ремстоймонтаж"</t>
  </si>
  <si>
    <t>ООО РСК "Стой-Уют"</t>
  </si>
  <si>
    <t>ООО "Рубин"</t>
  </si>
  <si>
    <t>ООО "МЖК иСКО"</t>
  </si>
  <si>
    <t>ГА ОУ "Инженерный центр ТЕТРАКОМ"</t>
  </si>
  <si>
    <t>ИП Тарасов - 147,320 т.руб; ООО "БКС" - 296,716 т.руб.</t>
  </si>
  <si>
    <t>1.5.1.</t>
  </si>
  <si>
    <t>1.5.4.</t>
  </si>
  <si>
    <t>Плвановый период</t>
  </si>
  <si>
    <t xml:space="preserve">2013год </t>
  </si>
  <si>
    <t xml:space="preserve">2015 год </t>
  </si>
  <si>
    <t>Объем финансирования, тыс. руб.</t>
  </si>
  <si>
    <t xml:space="preserve">в том числе </t>
  </si>
  <si>
    <t>городской бюджет</t>
  </si>
  <si>
    <t>иные не запрещенные законом источники</t>
  </si>
  <si>
    <t>Капитальный ремонт сетей водоснабжения пр. Ленина,15-23 L=325, Д=225 мм пэ</t>
  </si>
  <si>
    <t>1.1.</t>
  </si>
  <si>
    <t>2013-2015гг</t>
  </si>
  <si>
    <t>1.2.</t>
  </si>
  <si>
    <t>Водоснабжение и водоотведение</t>
  </si>
  <si>
    <t>Теплоснабжение</t>
  </si>
  <si>
    <t>Электроснабжение</t>
  </si>
  <si>
    <t>1.3.</t>
  </si>
  <si>
    <t>1.4.</t>
  </si>
  <si>
    <t>Прочее</t>
  </si>
  <si>
    <t xml:space="preserve">2014год </t>
  </si>
  <si>
    <t xml:space="preserve">2015год </t>
  </si>
  <si>
    <t>1.5.</t>
  </si>
  <si>
    <t>Кредиторская задолженность прошлых лет</t>
  </si>
  <si>
    <t>Всего по подготовке объектов  жилищно-коммунального хозяйства к работе в осенне-зимний период</t>
  </si>
  <si>
    <t>2.1.</t>
  </si>
  <si>
    <t>Капитальный ремонт</t>
  </si>
  <si>
    <t>2.2.</t>
  </si>
  <si>
    <t>3.1.</t>
  </si>
  <si>
    <t>Водоотведение</t>
  </si>
  <si>
    <t>3.2.</t>
  </si>
  <si>
    <t>Кредиторская задолженность прощлых лет</t>
  </si>
  <si>
    <t>3.2.1.</t>
  </si>
  <si>
    <t>1.1.8.</t>
  </si>
  <si>
    <t>1.2.11</t>
  </si>
  <si>
    <t>1.2.12</t>
  </si>
  <si>
    <t>1.3.7.</t>
  </si>
  <si>
    <t>1.3.8.</t>
  </si>
  <si>
    <t>1.3.9.</t>
  </si>
  <si>
    <t>1.3.10.</t>
  </si>
  <si>
    <t>2.1.9.</t>
  </si>
  <si>
    <t>2.1.10.</t>
  </si>
  <si>
    <t>2.1.11.</t>
  </si>
  <si>
    <t>2.1.12.</t>
  </si>
  <si>
    <t>2.1.13.</t>
  </si>
  <si>
    <t>2.1.14.</t>
  </si>
  <si>
    <t>2.2.4.</t>
  </si>
  <si>
    <t>1.5.3.</t>
  </si>
  <si>
    <t>3.1.5.</t>
  </si>
  <si>
    <t>Замена морально и физически устаревших инженерных конструкций систем теплоснабжения L=145м</t>
  </si>
  <si>
    <t>Замена морально и физически устаревших инженерных конструкций систем теплоснабжения L=470м</t>
  </si>
  <si>
    <t>Замена морально и физически устаревших инженерных конструкций систем теплоснабжения L=134м</t>
  </si>
  <si>
    <t>Обновление отдельных деталей и блоков</t>
  </si>
  <si>
    <t>Восстановление поврежденных участков тепловых сетей</t>
  </si>
  <si>
    <t>Восстановление поврежденных участков инженерных систем теплоснабжения L=57м</t>
  </si>
  <si>
    <t>Восстановление поврежденных участков водопроводных сетей</t>
  </si>
  <si>
    <t>Восстановление поврежденных участков водопроводов частного сектора</t>
  </si>
  <si>
    <t>Перераспределение нагрузки на  распределительные пункты</t>
  </si>
  <si>
    <t>Экономия электроэнергии</t>
  </si>
  <si>
    <t>Восстановление поврежденных участков воздушной линии</t>
  </si>
  <si>
    <t>Восстановление конструктивного элемента</t>
  </si>
  <si>
    <t>Восстановление поврежденных участков инженерных сетей и конструктивных элементов</t>
  </si>
  <si>
    <t>Создание комфортных условий для проживания населения</t>
  </si>
  <si>
    <t>Обеспечение населенных пунктов питьевой водой надлежащего качества путем ввода новых объктов водоснабжения</t>
  </si>
  <si>
    <t>Ввод новых  ингженерных сетей водопроводов с целью обеспечения комфортных условий для проживания граждан L= 8000м</t>
  </si>
  <si>
    <t>Ввод новых  ингженерных сетей водопроводов с целью обеспечения комфортных условий для проживания граждан L=10000м</t>
  </si>
  <si>
    <t xml:space="preserve">Проектирование, экспертиза и строительство инженерных сетей водопроводов                                                                                    </t>
  </si>
  <si>
    <t>Экономия жилищно-коммунальных услуг</t>
  </si>
  <si>
    <t>Переустройство инженерных конструкций  для стабильной подачи электроэнергии</t>
  </si>
  <si>
    <t>Переустройство ТП на комплектные ТП улучшение условий обслуживания</t>
  </si>
  <si>
    <t>Восстановление инженерных конструкций  для стабильной подачи электроэнергии</t>
  </si>
  <si>
    <t xml:space="preserve">Переустройство  распредилительного пункта  для перераспределения нагрузки </t>
  </si>
  <si>
    <t>1.16.</t>
  </si>
  <si>
    <t>1.2.9</t>
  </si>
  <si>
    <t>1.2.10</t>
  </si>
  <si>
    <t>Создание комфортных условий для проживания населения                           ( 23 квартиры)</t>
  </si>
  <si>
    <t>Создание комфортных условий для проживания населения                              ( 23 квартиры)</t>
  </si>
  <si>
    <t>Создание комфортных условий для проживания населения                            ( 19 квартир)</t>
  </si>
  <si>
    <t>Создание комфортных условий для проживания населения                               ( 6 квартир)</t>
  </si>
  <si>
    <t>внебюджетные источники</t>
  </si>
  <si>
    <t>федеральный бюджет</t>
  </si>
  <si>
    <t>городской бюджет                      (от управления собственностью)</t>
  </si>
  <si>
    <t>средства арендной платы             ( ГБ)</t>
  </si>
  <si>
    <t xml:space="preserve">Наименование программы,подпрограмм, программных мероприятий </t>
  </si>
  <si>
    <t>Наличие проекта и  положительного заключения для проведения замены морально и физически устаревших инженерных конструкций систем теплоснабжения L=145м</t>
  </si>
  <si>
    <t>Наличие проекта и  положительного  заключения  для ввода нового объекта водоснабжения</t>
  </si>
  <si>
    <t>Капитальный ремонт водовода                    ул.Калинина, 9-14</t>
  </si>
  <si>
    <t>1.2.8</t>
  </si>
  <si>
    <t>3.2.2.</t>
  </si>
  <si>
    <t>3.2.3.</t>
  </si>
  <si>
    <t>Строительство водопроводных сетей на ст. "Забойцик"</t>
  </si>
  <si>
    <t>Строительство водовода 7 квартал микр.Солнечный</t>
  </si>
  <si>
    <t>ООО "ПрофиПлюс"</t>
  </si>
  <si>
    <t>Восстановление  поврежденных участков систем теплоснабжения L=120м</t>
  </si>
  <si>
    <t xml:space="preserve">Восстановление  поврежденных участков систем теплоснабжения </t>
  </si>
  <si>
    <t>Восстановление поврежденных участков  систем теплоснабжения L=247м</t>
  </si>
  <si>
    <t>Восстановление поврежденных участков  систем теплоснабжения L=35м</t>
  </si>
  <si>
    <t>Восстановление поврежденных участков систем теплоснабжения L=60м</t>
  </si>
  <si>
    <t>Восстановление поврежденных участков систем водоснабжения L=325 м</t>
  </si>
  <si>
    <t>Восстановление поврежденных участков систем водоснабжения L=200 м</t>
  </si>
  <si>
    <t>Восстановление поврежденных участков систем водоснабжения L=220 м</t>
  </si>
  <si>
    <t>Восстановление поврежденных участков систем водоснабжения L=550 м</t>
  </si>
  <si>
    <t>Восстановление поврежденных участков систем водоснабжения L=250м</t>
  </si>
  <si>
    <t>Восстановление поврежденных участков систем водоснабжения L=63 м</t>
  </si>
  <si>
    <t>Восстановление поврежденных участков  систем водоснабжения L=1080 м</t>
  </si>
  <si>
    <t>Восстановление поврежденных участков  систем водоснабжения L=650 м</t>
  </si>
  <si>
    <t>Восстановление поврежденных участков  систем водоснабжения L=620 м</t>
  </si>
  <si>
    <t>Переустройство трансформаторной подстанции и замена устаревшего оборудования для стабилизации напряжения</t>
  </si>
  <si>
    <t>Повышение квалификации,10 человек</t>
  </si>
  <si>
    <t>ООО "Водограй"</t>
  </si>
  <si>
    <t>Восстановление поврежденного участка  систем водоснабжения</t>
  </si>
  <si>
    <t>Восстановление поврежденного участка систем теплоснабжения</t>
  </si>
  <si>
    <t>Восстановление поврежденного участка муниципальных сетей</t>
  </si>
  <si>
    <t>Восстановление поврежденного участка канализационных сетей</t>
  </si>
  <si>
    <t xml:space="preserve">Ввод новых  ингженерных сетей водопроводов с целью обеспечения комфортных условий для проживания граждан </t>
  </si>
  <si>
    <t>ООО "Опора и К"- 220,00 т.руб;ООО "Оптимальный комфорт" - 236,780 т.руб.; ООО "МЖКиСКО"- 60,0 т.руб.; ИП Абрамзон - 130,148 т.руб.;ООО "Сибрегион" - 130,951 т.руб.; ООО "Рубин" - 361,378 т.руб.; ООО "Жилищник" - 10,0 т.руб.; ООО ГлобалСтрой"-49,500т.руб.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</si>
</sst>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&quot;р.&quot;"/>
    <numFmt numFmtId="172" formatCode="#,##0.000_р_.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15" xfId="0" applyNumberFormat="1" applyFont="1" applyFill="1" applyBorder="1" applyAlignment="1">
      <alignment horizontal="center" wrapText="1"/>
    </xf>
    <xf numFmtId="164" fontId="13" fillId="5" borderId="10" xfId="0" applyNumberFormat="1" applyFont="1" applyFill="1" applyBorder="1" applyAlignment="1">
      <alignment horizontal="left" vertical="center" wrapText="1"/>
    </xf>
    <xf numFmtId="164" fontId="13" fillId="5" borderId="15" xfId="0" applyNumberFormat="1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wrapText="1"/>
    </xf>
    <xf numFmtId="164" fontId="8" fillId="0" borderId="15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right"/>
    </xf>
    <xf numFmtId="164" fontId="11" fillId="0" borderId="21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right" vertical="center" wrapText="1"/>
    </xf>
    <xf numFmtId="164" fontId="13" fillId="0" borderId="21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right"/>
    </xf>
    <xf numFmtId="164" fontId="11" fillId="0" borderId="22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8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right"/>
    </xf>
    <xf numFmtId="164" fontId="13" fillId="5" borderId="15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wrapText="1"/>
    </xf>
    <xf numFmtId="164" fontId="16" fillId="5" borderId="15" xfId="0" applyNumberFormat="1" applyFont="1" applyFill="1" applyBorder="1" applyAlignment="1">
      <alignment horizontal="right" vertical="center" wrapText="1"/>
    </xf>
    <xf numFmtId="164" fontId="13" fillId="5" borderId="10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13" fillId="5" borderId="15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15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164" fontId="13" fillId="0" borderId="15" xfId="0" applyNumberFormat="1" applyFont="1" applyBorder="1" applyAlignment="1">
      <alignment horizontal="left" wrapText="1"/>
    </xf>
    <xf numFmtId="164" fontId="13" fillId="5" borderId="15" xfId="0" applyNumberFormat="1" applyFont="1" applyFill="1" applyBorder="1" applyAlignment="1">
      <alignment horizontal="left" wrapText="1"/>
    </xf>
    <xf numFmtId="164" fontId="17" fillId="5" borderId="26" xfId="0" applyNumberFormat="1" applyFont="1" applyFill="1" applyBorder="1" applyAlignment="1">
      <alignment horizontal="right" vertical="center" wrapText="1"/>
    </xf>
    <xf numFmtId="164" fontId="18" fillId="0" borderId="27" xfId="0" applyNumberFormat="1" applyFont="1" applyFill="1" applyBorder="1" applyAlignment="1">
      <alignment horizontal="right"/>
    </xf>
    <xf numFmtId="164" fontId="18" fillId="0" borderId="28" xfId="0" applyNumberFormat="1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 wrapText="1"/>
    </xf>
    <xf numFmtId="164" fontId="16" fillId="5" borderId="21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11" fillId="0" borderId="15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right" wrapText="1"/>
    </xf>
    <xf numFmtId="49" fontId="13" fillId="5" borderId="1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wrapText="1"/>
    </xf>
    <xf numFmtId="0" fontId="1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1" fillId="0" borderId="15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 wrapText="1"/>
    </xf>
    <xf numFmtId="164" fontId="2" fillId="0" borderId="15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8" fillId="0" borderId="15" xfId="0" applyNumberFormat="1" applyFont="1" applyBorder="1" applyAlignment="1">
      <alignment horizontal="left" wrapText="1"/>
    </xf>
    <xf numFmtId="164" fontId="18" fillId="0" borderId="15" xfId="0" applyNumberFormat="1" applyFont="1" applyBorder="1" applyAlignment="1">
      <alignment horizontal="right"/>
    </xf>
    <xf numFmtId="164" fontId="13" fillId="5" borderId="16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4" fontId="8" fillId="5" borderId="15" xfId="0" applyNumberFormat="1" applyFont="1" applyFill="1" applyBorder="1" applyAlignment="1">
      <alignment horizontal="right" wrapText="1"/>
    </xf>
    <xf numFmtId="164" fontId="2" fillId="5" borderId="15" xfId="0" applyNumberFormat="1" applyFont="1" applyFill="1" applyBorder="1" applyAlignment="1">
      <alignment horizontal="right" wrapText="1"/>
    </xf>
    <xf numFmtId="164" fontId="5" fillId="5" borderId="15" xfId="0" applyNumberFormat="1" applyFont="1" applyFill="1" applyBorder="1" applyAlignment="1">
      <alignment horizontal="right"/>
    </xf>
    <xf numFmtId="164" fontId="2" fillId="5" borderId="15" xfId="0" applyNumberFormat="1" applyFont="1" applyFill="1" applyBorder="1" applyAlignment="1">
      <alignment horizontal="right"/>
    </xf>
    <xf numFmtId="49" fontId="11" fillId="5" borderId="15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wrapText="1"/>
    </xf>
    <xf numFmtId="164" fontId="2" fillId="5" borderId="30" xfId="0" applyNumberFormat="1" applyFont="1" applyFill="1" applyBorder="1" applyAlignment="1">
      <alignment horizontal="right" wrapText="1"/>
    </xf>
    <xf numFmtId="164" fontId="2" fillId="5" borderId="30" xfId="0" applyNumberFormat="1" applyFont="1" applyFill="1" applyBorder="1" applyAlignment="1">
      <alignment horizontal="right"/>
    </xf>
    <xf numFmtId="164" fontId="5" fillId="5" borderId="30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5" borderId="0" xfId="0" applyFill="1" applyAlignment="1">
      <alignment/>
    </xf>
    <xf numFmtId="2" fontId="24" fillId="5" borderId="15" xfId="0" applyNumberFormat="1" applyFont="1" applyFill="1" applyBorder="1" applyAlignment="1">
      <alignment horizontal="center" wrapText="1"/>
    </xf>
    <xf numFmtId="2" fontId="27" fillId="5" borderId="15" xfId="0" applyNumberFormat="1" applyFont="1" applyFill="1" applyBorder="1" applyAlignment="1">
      <alignment horizontal="center" wrapText="1"/>
    </xf>
    <xf numFmtId="2" fontId="27" fillId="5" borderId="15" xfId="0" applyNumberFormat="1" applyFont="1" applyFill="1" applyBorder="1" applyAlignment="1">
      <alignment horizontal="left" wrapText="1"/>
    </xf>
    <xf numFmtId="172" fontId="24" fillId="5" borderId="15" xfId="0" applyNumberFormat="1" applyFont="1" applyFill="1" applyBorder="1" applyAlignment="1">
      <alignment horizontal="right" wrapText="1"/>
    </xf>
    <xf numFmtId="0" fontId="0" fillId="5" borderId="15" xfId="0" applyFill="1" applyBorder="1" applyAlignment="1">
      <alignment/>
    </xf>
    <xf numFmtId="172" fontId="28" fillId="5" borderId="15" xfId="0" applyNumberFormat="1" applyFont="1" applyFill="1" applyBorder="1" applyAlignment="1">
      <alignment horizontal="right" wrapText="1"/>
    </xf>
    <xf numFmtId="164" fontId="28" fillId="5" borderId="15" xfId="0" applyNumberFormat="1" applyFont="1" applyFill="1" applyBorder="1" applyAlignment="1">
      <alignment horizontal="right" wrapText="1"/>
    </xf>
    <xf numFmtId="0" fontId="6" fillId="5" borderId="15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9" fontId="11" fillId="5" borderId="15" xfId="0" applyNumberFormat="1" applyFont="1" applyFill="1" applyBorder="1" applyAlignment="1">
      <alignment horizontal="left" wrapText="1"/>
    </xf>
    <xf numFmtId="164" fontId="13" fillId="5" borderId="15" xfId="0" applyNumberFormat="1" applyFont="1" applyFill="1" applyBorder="1" applyAlignment="1">
      <alignment horizontal="right" wrapText="1"/>
    </xf>
    <xf numFmtId="164" fontId="13" fillId="5" borderId="30" xfId="0" applyNumberFormat="1" applyFont="1" applyFill="1" applyBorder="1" applyAlignment="1">
      <alignment horizontal="right" wrapText="1"/>
    </xf>
    <xf numFmtId="164" fontId="24" fillId="5" borderId="15" xfId="0" applyNumberFormat="1" applyFont="1" applyFill="1" applyBorder="1" applyAlignment="1">
      <alignment horizontal="right" wrapText="1"/>
    </xf>
    <xf numFmtId="164" fontId="24" fillId="5" borderId="30" xfId="0" applyNumberFormat="1" applyFont="1" applyFill="1" applyBorder="1" applyAlignment="1">
      <alignment horizontal="right" wrapText="1"/>
    </xf>
    <xf numFmtId="164" fontId="9" fillId="5" borderId="15" xfId="0" applyNumberFormat="1" applyFont="1" applyFill="1" applyBorder="1" applyAlignment="1">
      <alignment horizontal="left" vertical="center" wrapText="1"/>
    </xf>
    <xf numFmtId="164" fontId="2" fillId="5" borderId="21" xfId="0" applyNumberFormat="1" applyFont="1" applyFill="1" applyBorder="1" applyAlignment="1">
      <alignment horizontal="right"/>
    </xf>
    <xf numFmtId="164" fontId="2" fillId="5" borderId="14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4" fontId="28" fillId="5" borderId="30" xfId="0" applyNumberFormat="1" applyFont="1" applyFill="1" applyBorder="1" applyAlignment="1">
      <alignment horizontal="right" wrapText="1"/>
    </xf>
    <xf numFmtId="0" fontId="6" fillId="5" borderId="0" xfId="0" applyFont="1" applyFill="1" applyAlignment="1">
      <alignment/>
    </xf>
    <xf numFmtId="0" fontId="6" fillId="5" borderId="15" xfId="0" applyFont="1" applyFill="1" applyBorder="1" applyAlignment="1">
      <alignment/>
    </xf>
    <xf numFmtId="164" fontId="17" fillId="5" borderId="15" xfId="0" applyNumberFormat="1" applyFont="1" applyFill="1" applyBorder="1" applyAlignment="1">
      <alignment horizontal="right" vertical="center" wrapText="1"/>
    </xf>
    <xf numFmtId="164" fontId="0" fillId="5" borderId="0" xfId="0" applyNumberFormat="1" applyFill="1" applyAlignment="1">
      <alignment/>
    </xf>
    <xf numFmtId="164" fontId="12" fillId="5" borderId="15" xfId="0" applyNumberFormat="1" applyFont="1" applyFill="1" applyBorder="1" applyAlignment="1">
      <alignment horizontal="right" wrapText="1"/>
    </xf>
    <xf numFmtId="164" fontId="1" fillId="5" borderId="15" xfId="0" applyNumberFormat="1" applyFont="1" applyFill="1" applyBorder="1" applyAlignment="1">
      <alignment horizontal="right"/>
    </xf>
    <xf numFmtId="164" fontId="1" fillId="5" borderId="15" xfId="0" applyNumberFormat="1" applyFont="1" applyFill="1" applyBorder="1" applyAlignment="1">
      <alignment horizontal="right" wrapText="1"/>
    </xf>
    <xf numFmtId="0" fontId="7" fillId="5" borderId="15" xfId="0" applyFont="1" applyFill="1" applyBorder="1" applyAlignment="1">
      <alignment/>
    </xf>
    <xf numFmtId="0" fontId="7" fillId="5" borderId="0" xfId="0" applyFont="1" applyFill="1" applyAlignment="1">
      <alignment/>
    </xf>
    <xf numFmtId="49" fontId="9" fillId="5" borderId="15" xfId="0" applyNumberFormat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top" wrapText="1"/>
    </xf>
    <xf numFmtId="164" fontId="2" fillId="5" borderId="14" xfId="0" applyNumberFormat="1" applyFont="1" applyFill="1" applyBorder="1" applyAlignment="1">
      <alignment horizontal="right" wrapText="1"/>
    </xf>
    <xf numFmtId="164" fontId="2" fillId="5" borderId="14" xfId="0" applyNumberFormat="1" applyFont="1" applyFill="1" applyBorder="1" applyAlignment="1">
      <alignment horizontal="right" vertical="center" wrapText="1"/>
    </xf>
    <xf numFmtId="164" fontId="2" fillId="5" borderId="15" xfId="0" applyNumberFormat="1" applyFont="1" applyFill="1" applyBorder="1" applyAlignment="1">
      <alignment horizontal="right" vertical="center" wrapText="1"/>
    </xf>
    <xf numFmtId="164" fontId="1" fillId="5" borderId="30" xfId="0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 vertical="center" wrapText="1"/>
    </xf>
    <xf numFmtId="0" fontId="11" fillId="5" borderId="15" xfId="0" applyFont="1" applyFill="1" applyBorder="1" applyAlignment="1">
      <alignment horizontal="left" wrapText="1"/>
    </xf>
    <xf numFmtId="0" fontId="6" fillId="5" borderId="30" xfId="0" applyFont="1" applyFill="1" applyBorder="1" applyAlignment="1">
      <alignment wrapText="1"/>
    </xf>
    <xf numFmtId="0" fontId="6" fillId="5" borderId="15" xfId="0" applyFont="1" applyFill="1" applyBorder="1" applyAlignment="1">
      <alignment horizontal="left" vertical="top" wrapText="1" indent="1"/>
    </xf>
    <xf numFmtId="0" fontId="2" fillId="5" borderId="0" xfId="0" applyFont="1" applyFill="1" applyAlignment="1">
      <alignment/>
    </xf>
    <xf numFmtId="0" fontId="2" fillId="5" borderId="15" xfId="0" applyFont="1" applyFill="1" applyBorder="1" applyAlignment="1">
      <alignment/>
    </xf>
    <xf numFmtId="164" fontId="11" fillId="5" borderId="29" xfId="0" applyNumberFormat="1" applyFont="1" applyFill="1" applyBorder="1" applyAlignment="1">
      <alignment horizontal="left" vertical="center" wrapText="1"/>
    </xf>
    <xf numFmtId="164" fontId="9" fillId="5" borderId="21" xfId="0" applyNumberFormat="1" applyFont="1" applyFill="1" applyBorder="1" applyAlignment="1">
      <alignment horizontal="right"/>
    </xf>
    <xf numFmtId="2" fontId="27" fillId="5" borderId="32" xfId="0" applyNumberFormat="1" applyFont="1" applyFill="1" applyBorder="1" applyAlignment="1">
      <alignment horizontal="center" wrapText="1"/>
    </xf>
    <xf numFmtId="164" fontId="13" fillId="5" borderId="32" xfId="0" applyNumberFormat="1" applyFont="1" applyFill="1" applyBorder="1" applyAlignment="1">
      <alignment horizontal="left" vertical="center" wrapText="1"/>
    </xf>
    <xf numFmtId="2" fontId="27" fillId="5" borderId="32" xfId="0" applyNumberFormat="1" applyFont="1" applyFill="1" applyBorder="1" applyAlignment="1">
      <alignment horizontal="left" wrapText="1"/>
    </xf>
    <xf numFmtId="164" fontId="2" fillId="5" borderId="32" xfId="0" applyNumberFormat="1" applyFont="1" applyFill="1" applyBorder="1" applyAlignment="1">
      <alignment horizontal="left" vertical="center" wrapText="1"/>
    </xf>
    <xf numFmtId="164" fontId="2" fillId="5" borderId="33" xfId="0" applyNumberFormat="1" applyFont="1" applyFill="1" applyBorder="1" applyAlignment="1">
      <alignment horizontal="left" vertical="center" wrapText="1"/>
    </xf>
    <xf numFmtId="164" fontId="2" fillId="5" borderId="32" xfId="0" applyNumberFormat="1" applyFont="1" applyFill="1" applyBorder="1" applyAlignment="1">
      <alignment horizontal="left" wrapText="1"/>
    </xf>
    <xf numFmtId="164" fontId="20" fillId="5" borderId="32" xfId="0" applyNumberFormat="1" applyFont="1" applyFill="1" applyBorder="1" applyAlignment="1">
      <alignment horizontal="left" vertical="center" wrapText="1"/>
    </xf>
    <xf numFmtId="2" fontId="24" fillId="5" borderId="32" xfId="0" applyNumberFormat="1" applyFont="1" applyFill="1" applyBorder="1" applyAlignment="1">
      <alignment horizontal="center" wrapText="1"/>
    </xf>
    <xf numFmtId="49" fontId="21" fillId="5" borderId="15" xfId="0" applyNumberFormat="1" applyFont="1" applyFill="1" applyBorder="1" applyAlignment="1">
      <alignment horizontal="left" vertical="center" wrapText="1"/>
    </xf>
    <xf numFmtId="49" fontId="9" fillId="5" borderId="15" xfId="0" applyNumberFormat="1" applyFont="1" applyFill="1" applyBorder="1" applyAlignment="1">
      <alignment horizontal="left" wrapText="1"/>
    </xf>
    <xf numFmtId="0" fontId="2" fillId="5" borderId="32" xfId="0" applyFont="1" applyFill="1" applyBorder="1" applyAlignment="1">
      <alignment horizontal="left" wrapText="1"/>
    </xf>
    <xf numFmtId="0" fontId="29" fillId="5" borderId="32" xfId="0" applyFont="1" applyFill="1" applyBorder="1" applyAlignment="1">
      <alignment horizontal="left" wrapText="1"/>
    </xf>
    <xf numFmtId="164" fontId="12" fillId="5" borderId="32" xfId="0" applyNumberFormat="1" applyFont="1" applyFill="1" applyBorder="1" applyAlignment="1">
      <alignment horizontal="left" vertical="center" wrapText="1"/>
    </xf>
    <xf numFmtId="164" fontId="11" fillId="5" borderId="34" xfId="0" applyNumberFormat="1" applyFont="1" applyFill="1" applyBorder="1" applyAlignment="1">
      <alignment horizontal="left" vertical="center" wrapText="1"/>
    </xf>
    <xf numFmtId="164" fontId="29" fillId="5" borderId="32" xfId="0" applyNumberFormat="1" applyFont="1" applyFill="1" applyBorder="1" applyAlignment="1">
      <alignment horizontal="left" wrapText="1"/>
    </xf>
    <xf numFmtId="164" fontId="11" fillId="5" borderId="32" xfId="0" applyNumberFormat="1" applyFont="1" applyFill="1" applyBorder="1" applyAlignment="1">
      <alignment horizontal="left" vertical="center" wrapText="1"/>
    </xf>
    <xf numFmtId="164" fontId="9" fillId="5" borderId="15" xfId="0" applyNumberFormat="1" applyFont="1" applyFill="1" applyBorder="1" applyAlignment="1">
      <alignment horizontal="left"/>
    </xf>
    <xf numFmtId="2" fontId="27" fillId="0" borderId="15" xfId="0" applyNumberFormat="1" applyFont="1" applyFill="1" applyBorder="1" applyAlignment="1">
      <alignment horizontal="center" wrapText="1"/>
    </xf>
    <xf numFmtId="2" fontId="27" fillId="0" borderId="32" xfId="0" applyNumberFormat="1" applyFont="1" applyFill="1" applyBorder="1" applyAlignment="1">
      <alignment horizontal="left" wrapText="1"/>
    </xf>
    <xf numFmtId="2" fontId="24" fillId="0" borderId="15" xfId="0" applyNumberFormat="1" applyFont="1" applyFill="1" applyBorder="1" applyAlignment="1">
      <alignment horizontal="center" wrapText="1"/>
    </xf>
    <xf numFmtId="172" fontId="24" fillId="0" borderId="15" xfId="0" applyNumberFormat="1" applyFont="1" applyFill="1" applyBorder="1" applyAlignment="1">
      <alignment horizontal="right" wrapText="1"/>
    </xf>
    <xf numFmtId="164" fontId="24" fillId="0" borderId="15" xfId="0" applyNumberFormat="1" applyFont="1" applyFill="1" applyBorder="1" applyAlignment="1">
      <alignment horizontal="right" wrapText="1"/>
    </xf>
    <xf numFmtId="2" fontId="27" fillId="0" borderId="32" xfId="0" applyNumberFormat="1" applyFont="1" applyFill="1" applyBorder="1" applyAlignment="1">
      <alignment horizontal="center" wrapText="1"/>
    </xf>
    <xf numFmtId="164" fontId="24" fillId="0" borderId="30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horizontal="left" wrapText="1"/>
    </xf>
    <xf numFmtId="164" fontId="2" fillId="0" borderId="30" xfId="0" applyNumberFormat="1" applyFont="1" applyFill="1" applyBorder="1" applyAlignment="1">
      <alignment horizontal="right"/>
    </xf>
    <xf numFmtId="164" fontId="13" fillId="0" borderId="32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wrapText="1"/>
    </xf>
    <xf numFmtId="164" fontId="13" fillId="0" borderId="32" xfId="0" applyNumberFormat="1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right" wrapText="1"/>
    </xf>
    <xf numFmtId="164" fontId="27" fillId="0" borderId="34" xfId="0" applyNumberFormat="1" applyFont="1" applyFill="1" applyBorder="1" applyAlignment="1">
      <alignment horizontal="left" vertical="center" wrapText="1"/>
    </xf>
    <xf numFmtId="164" fontId="17" fillId="0" borderId="15" xfId="0" applyNumberFormat="1" applyFont="1" applyFill="1" applyBorder="1" applyAlignment="1">
      <alignment horizontal="right" vertical="center" wrapText="1"/>
    </xf>
    <xf numFmtId="164" fontId="12" fillId="0" borderId="3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 wrapText="1"/>
    </xf>
    <xf numFmtId="164" fontId="23" fillId="0" borderId="15" xfId="0" applyNumberFormat="1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left" wrapText="1"/>
    </xf>
    <xf numFmtId="172" fontId="28" fillId="0" borderId="15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164" fontId="28" fillId="0" borderId="15" xfId="0" applyNumberFormat="1" applyFont="1" applyFill="1" applyBorder="1" applyAlignment="1">
      <alignment horizontal="right" wrapText="1"/>
    </xf>
    <xf numFmtId="164" fontId="28" fillId="0" borderId="30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11" fillId="5" borderId="15" xfId="0" applyFont="1" applyFill="1" applyBorder="1" applyAlignment="1">
      <alignment horizontal="left" wrapText="1"/>
    </xf>
    <xf numFmtId="0" fontId="2" fillId="5" borderId="34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164" fontId="22" fillId="5" borderId="46" xfId="0" applyNumberFormat="1" applyFont="1" applyFill="1" applyBorder="1" applyAlignment="1">
      <alignment horizontal="center" vertical="center" wrapText="1"/>
    </xf>
    <xf numFmtId="164" fontId="22" fillId="5" borderId="47" xfId="0" applyNumberFormat="1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wrapText="1"/>
    </xf>
    <xf numFmtId="0" fontId="22" fillId="5" borderId="49" xfId="0" applyFont="1" applyFill="1" applyBorder="1" applyAlignment="1">
      <alignment horizontal="center" wrapText="1"/>
    </xf>
    <xf numFmtId="164" fontId="13" fillId="5" borderId="34" xfId="0" applyNumberFormat="1" applyFont="1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49" fontId="11" fillId="5" borderId="15" xfId="0" applyNumberFormat="1" applyFont="1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49" fontId="9" fillId="5" borderId="15" xfId="0" applyNumberFormat="1" applyFont="1" applyFill="1" applyBorder="1" applyAlignment="1">
      <alignment vertical="center" wrapText="1"/>
    </xf>
    <xf numFmtId="164" fontId="13" fillId="5" borderId="50" xfId="0" applyNumberFormat="1" applyFont="1" applyFill="1" applyBorder="1" applyAlignment="1">
      <alignment horizontal="left" vertical="center" wrapText="1"/>
    </xf>
    <xf numFmtId="164" fontId="13" fillId="5" borderId="3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5" borderId="21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6" fillId="5" borderId="14" xfId="0" applyFont="1" applyFill="1" applyBorder="1" applyAlignment="1">
      <alignment wrapText="1"/>
    </xf>
    <xf numFmtId="49" fontId="11" fillId="5" borderId="15" xfId="0" applyNumberFormat="1" applyFont="1" applyFill="1" applyBorder="1" applyAlignment="1">
      <alignment horizontal="left"/>
    </xf>
    <xf numFmtId="164" fontId="13" fillId="5" borderId="51" xfId="0" applyNumberFormat="1" applyFont="1" applyFill="1" applyBorder="1" applyAlignment="1">
      <alignment horizontal="left" vertical="center" wrapText="1"/>
    </xf>
    <xf numFmtId="164" fontId="9" fillId="5" borderId="15" xfId="0" applyNumberFormat="1" applyFont="1" applyFill="1" applyBorder="1" applyAlignment="1">
      <alignment horizontal="left" vertical="center" wrapText="1"/>
    </xf>
    <xf numFmtId="164" fontId="2" fillId="5" borderId="34" xfId="0" applyNumberFormat="1" applyFont="1" applyFill="1" applyBorder="1" applyAlignment="1">
      <alignment horizontal="left" vertical="center" wrapText="1"/>
    </xf>
    <xf numFmtId="164" fontId="2" fillId="5" borderId="50" xfId="0" applyNumberFormat="1" applyFont="1" applyFill="1" applyBorder="1" applyAlignment="1">
      <alignment horizontal="left" vertical="center" wrapText="1"/>
    </xf>
    <xf numFmtId="164" fontId="2" fillId="5" borderId="33" xfId="0" applyNumberFormat="1" applyFont="1" applyFill="1" applyBorder="1" applyAlignment="1">
      <alignment horizontal="left" vertical="center" wrapText="1"/>
    </xf>
    <xf numFmtId="49" fontId="7" fillId="5" borderId="15" xfId="0" applyNumberFormat="1" applyFont="1" applyFill="1" applyBorder="1" applyAlignment="1">
      <alignment horizontal="left" wrapText="1"/>
    </xf>
    <xf numFmtId="164" fontId="11" fillId="0" borderId="52" xfId="0" applyNumberFormat="1" applyFont="1" applyBorder="1" applyAlignment="1">
      <alignment horizontal="left" vertical="center" wrapText="1"/>
    </xf>
    <xf numFmtId="164" fontId="11" fillId="0" borderId="53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20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164" fontId="9" fillId="0" borderId="52" xfId="0" applyNumberFormat="1" applyFont="1" applyFill="1" applyBorder="1" applyAlignment="1">
      <alignment horizontal="left" vertical="center" wrapText="1"/>
    </xf>
    <xf numFmtId="164" fontId="5" fillId="0" borderId="53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8" fillId="0" borderId="46" xfId="0" applyNumberFormat="1" applyFont="1" applyFill="1" applyBorder="1" applyAlignment="1">
      <alignment horizontal="left" vertical="center" wrapText="1"/>
    </xf>
    <xf numFmtId="164" fontId="8" fillId="0" borderId="47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left" vertical="center" wrapText="1"/>
    </xf>
    <xf numFmtId="164" fontId="11" fillId="0" borderId="46" xfId="0" applyNumberFormat="1" applyFont="1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1" fillId="0" borderId="59" xfId="0" applyFont="1" applyBorder="1" applyAlignment="1">
      <alignment horizontal="left" wrapText="1"/>
    </xf>
    <xf numFmtId="164" fontId="8" fillId="0" borderId="16" xfId="0" applyNumberFormat="1" applyFont="1" applyFill="1" applyBorder="1" applyAlignment="1">
      <alignment horizontal="left" vertical="center" wrapText="1"/>
    </xf>
    <xf numFmtId="164" fontId="11" fillId="0" borderId="29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8" fillId="0" borderId="61" xfId="0" applyNumberFormat="1" applyFont="1" applyFill="1" applyBorder="1" applyAlignment="1">
      <alignment horizontal="left" vertical="center" wrapText="1"/>
    </xf>
    <xf numFmtId="164" fontId="8" fillId="0" borderId="62" xfId="0" applyNumberFormat="1" applyFont="1" applyFill="1" applyBorder="1" applyAlignment="1">
      <alignment horizontal="left" vertical="center" wrapText="1"/>
    </xf>
    <xf numFmtId="164" fontId="11" fillId="0" borderId="61" xfId="0" applyNumberFormat="1" applyFont="1" applyBorder="1" applyAlignment="1">
      <alignment horizontal="left" vertical="center" wrapText="1"/>
    </xf>
    <xf numFmtId="164" fontId="11" fillId="0" borderId="62" xfId="0" applyNumberFormat="1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wrapText="1"/>
    </xf>
    <xf numFmtId="0" fontId="8" fillId="0" borderId="63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62" xfId="0" applyFont="1" applyBorder="1" applyAlignment="1">
      <alignment horizontal="left" wrapText="1"/>
    </xf>
    <xf numFmtId="164" fontId="9" fillId="0" borderId="61" xfId="0" applyNumberFormat="1" applyFont="1" applyFill="1" applyBorder="1" applyAlignment="1">
      <alignment horizontal="left" vertical="center" wrapText="1"/>
    </xf>
    <xf numFmtId="164" fontId="5" fillId="0" borderId="62" xfId="0" applyNumberFormat="1" applyFont="1" applyBorder="1" applyAlignment="1">
      <alignment horizontal="left"/>
    </xf>
    <xf numFmtId="0" fontId="3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05"/>
  <sheetViews>
    <sheetView tabSelected="1" zoomScale="75" zoomScaleNormal="75" zoomScalePageLayoutView="0" workbookViewId="0" topLeftCell="A5">
      <pane ySplit="10" topLeftCell="BM147" activePane="bottomLeft" state="frozen"/>
      <selection pane="topLeft" activeCell="A5" sqref="A5"/>
      <selection pane="bottomLeft" activeCell="F7" sqref="F7:J7"/>
    </sheetView>
  </sheetViews>
  <sheetFormatPr defaultColWidth="9.140625" defaultRowHeight="15"/>
  <cols>
    <col min="1" max="1" width="9.57421875" style="0" customWidth="1"/>
    <col min="2" max="2" width="45.7109375" style="0" customWidth="1"/>
    <col min="3" max="3" width="12.421875" style="0" customWidth="1"/>
    <col min="4" max="4" width="18.8515625" style="0" customWidth="1"/>
    <col min="5" max="5" width="20.00390625" style="4" customWidth="1"/>
    <col min="6" max="7" width="17.57421875" style="4" customWidth="1"/>
    <col min="8" max="8" width="15.00390625" style="4" customWidth="1"/>
    <col min="9" max="9" width="16.8515625" style="4" customWidth="1"/>
    <col min="10" max="10" width="15.57421875" style="4" customWidth="1"/>
    <col min="11" max="11" width="23.28125" style="0" customWidth="1"/>
    <col min="12" max="12" width="19.7109375" style="0" customWidth="1"/>
    <col min="13" max="13" width="12.140625" style="0" bestFit="1" customWidth="1"/>
  </cols>
  <sheetData>
    <row r="1" spans="1:10" ht="15.75">
      <c r="A1" s="269"/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5.75">
      <c r="A2" s="7"/>
      <c r="B2" s="7"/>
      <c r="C2" s="7"/>
      <c r="D2" s="7"/>
      <c r="E2" s="3"/>
      <c r="F2" s="3"/>
      <c r="G2" s="3"/>
      <c r="H2" s="3"/>
      <c r="I2" s="3"/>
      <c r="J2" s="3"/>
    </row>
    <row r="3" spans="1:10" ht="18.75">
      <c r="A3" s="270"/>
      <c r="B3" s="270"/>
      <c r="C3" s="270"/>
      <c r="D3" s="270"/>
      <c r="E3" s="270"/>
      <c r="F3" s="270"/>
      <c r="G3" s="270"/>
      <c r="H3" s="270"/>
      <c r="I3" s="270"/>
      <c r="J3" s="270"/>
    </row>
    <row r="4" spans="1:10" ht="38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5" customHeight="1">
      <c r="A5" s="8"/>
      <c r="B5" s="8"/>
      <c r="C5" s="8"/>
      <c r="D5" s="8"/>
      <c r="E5" s="8"/>
      <c r="F5" s="249"/>
      <c r="G5" s="249"/>
      <c r="H5" s="249"/>
      <c r="I5" s="249"/>
      <c r="J5" s="249"/>
    </row>
    <row r="6" spans="1:10" ht="20.25" customHeight="1">
      <c r="A6" s="8"/>
      <c r="B6" s="17"/>
      <c r="C6" s="17"/>
      <c r="D6" s="17" t="s">
        <v>237</v>
      </c>
      <c r="E6" s="8"/>
      <c r="F6" s="249"/>
      <c r="G6" s="249"/>
      <c r="H6" s="249"/>
      <c r="I6" s="249"/>
      <c r="J6" s="249"/>
    </row>
    <row r="7" spans="1:10" ht="20.25" customHeight="1">
      <c r="A7" s="8"/>
      <c r="B7" s="17"/>
      <c r="C7" s="17"/>
      <c r="D7" s="8"/>
      <c r="E7" s="8"/>
      <c r="F7" s="249"/>
      <c r="G7" s="249"/>
      <c r="H7" s="249"/>
      <c r="I7" s="249"/>
      <c r="J7" s="249"/>
    </row>
    <row r="8" spans="1:10" ht="18.75" customHeight="1" thickBot="1">
      <c r="A8" s="8"/>
      <c r="B8" s="8"/>
      <c r="C8" s="8"/>
      <c r="D8" s="17"/>
      <c r="E8" s="8"/>
      <c r="F8" s="8"/>
      <c r="G8" s="8"/>
      <c r="H8" s="8"/>
      <c r="I8" s="8"/>
      <c r="J8" s="8"/>
    </row>
    <row r="9" spans="1:12" ht="15" customHeight="1">
      <c r="A9" s="230" t="s">
        <v>120</v>
      </c>
      <c r="B9" s="235" t="s">
        <v>334</v>
      </c>
      <c r="C9" s="243" t="s">
        <v>254</v>
      </c>
      <c r="D9" s="250" t="s">
        <v>257</v>
      </c>
      <c r="E9" s="251"/>
      <c r="F9" s="251"/>
      <c r="G9" s="251"/>
      <c r="H9" s="251"/>
      <c r="I9" s="251"/>
      <c r="J9" s="251"/>
      <c r="K9" s="238" t="s">
        <v>238</v>
      </c>
      <c r="L9" s="238" t="s">
        <v>239</v>
      </c>
    </row>
    <row r="10" spans="1:12" ht="15" customHeight="1">
      <c r="A10" s="231"/>
      <c r="B10" s="236"/>
      <c r="C10" s="244"/>
      <c r="D10" s="252" t="s">
        <v>121</v>
      </c>
      <c r="E10" s="234" t="s">
        <v>258</v>
      </c>
      <c r="F10" s="234"/>
      <c r="G10" s="234"/>
      <c r="H10" s="234"/>
      <c r="I10" s="234"/>
      <c r="J10" s="234"/>
      <c r="K10" s="238"/>
      <c r="L10" s="238"/>
    </row>
    <row r="11" spans="1:12" ht="15" customHeight="1">
      <c r="A11" s="231"/>
      <c r="B11" s="236"/>
      <c r="C11" s="244"/>
      <c r="D11" s="251"/>
      <c r="E11" s="234" t="s">
        <v>259</v>
      </c>
      <c r="F11" s="234"/>
      <c r="G11" s="151"/>
      <c r="H11" s="234" t="s">
        <v>260</v>
      </c>
      <c r="I11" s="234"/>
      <c r="J11" s="234"/>
      <c r="K11" s="238"/>
      <c r="L11" s="238"/>
    </row>
    <row r="12" spans="1:12" ht="25.5" customHeight="1">
      <c r="A12" s="231"/>
      <c r="B12" s="236"/>
      <c r="C12" s="245"/>
      <c r="D12" s="251"/>
      <c r="E12" s="233" t="s">
        <v>259</v>
      </c>
      <c r="F12" s="233" t="s">
        <v>332</v>
      </c>
      <c r="G12" s="253" t="s">
        <v>331</v>
      </c>
      <c r="H12" s="233" t="s">
        <v>122</v>
      </c>
      <c r="I12" s="233" t="s">
        <v>333</v>
      </c>
      <c r="J12" s="233" t="s">
        <v>330</v>
      </c>
      <c r="K12" s="239"/>
      <c r="L12" s="238"/>
    </row>
    <row r="13" spans="1:12" ht="50.25" customHeight="1">
      <c r="A13" s="232"/>
      <c r="B13" s="237"/>
      <c r="C13" s="246"/>
      <c r="D13" s="251"/>
      <c r="E13" s="234"/>
      <c r="F13" s="234"/>
      <c r="G13" s="254"/>
      <c r="H13" s="234"/>
      <c r="I13" s="234"/>
      <c r="J13" s="233"/>
      <c r="K13" s="239"/>
      <c r="L13" s="238"/>
    </row>
    <row r="14" spans="1:37" ht="16.5" thickBot="1">
      <c r="A14" s="130">
        <v>1</v>
      </c>
      <c r="B14" s="130">
        <v>2</v>
      </c>
      <c r="C14" s="131">
        <v>3</v>
      </c>
      <c r="D14" s="131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  <c r="J14" s="137">
        <v>10</v>
      </c>
      <c r="K14" s="141">
        <v>11</v>
      </c>
      <c r="L14" s="141">
        <v>12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41.25" customHeight="1">
      <c r="A15" s="259" t="s">
        <v>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141"/>
      <c r="L15" s="14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16" ht="48" customHeight="1">
      <c r="A16" s="144" t="s">
        <v>262</v>
      </c>
      <c r="B16" s="145" t="s">
        <v>266</v>
      </c>
      <c r="C16" s="143" t="s">
        <v>263</v>
      </c>
      <c r="D16" s="148">
        <f>SUM(D20:D35)</f>
        <v>261138</v>
      </c>
      <c r="E16" s="149">
        <f>SUM(E17:E19)</f>
        <v>7300</v>
      </c>
      <c r="F16" s="149">
        <f>SUM(F17:F19)</f>
        <v>4921</v>
      </c>
      <c r="G16" s="149">
        <f>G23+G26+G29+G30+G31+G32</f>
        <v>0</v>
      </c>
      <c r="H16" s="149">
        <f>SUM(H17:H19)</f>
        <v>19500</v>
      </c>
      <c r="I16" s="149">
        <f>SUM(I17:I19)</f>
        <v>90000</v>
      </c>
      <c r="J16" s="149">
        <f>SUM(J17:J19)</f>
        <v>139417</v>
      </c>
      <c r="K16" s="147"/>
      <c r="L16" s="147"/>
      <c r="M16" s="142"/>
      <c r="N16" s="142"/>
      <c r="O16" s="142"/>
      <c r="P16" s="142"/>
    </row>
    <row r="17" spans="1:16" ht="37.5" customHeight="1">
      <c r="A17" s="143"/>
      <c r="B17" s="185"/>
      <c r="C17" s="143" t="s">
        <v>146</v>
      </c>
      <c r="D17" s="148">
        <f>E17+F17+H17+I17+J17</f>
        <v>81750</v>
      </c>
      <c r="E17" s="149">
        <v>0</v>
      </c>
      <c r="F17" s="149">
        <f>F20+F21+F22+F23+F24+F27</f>
        <v>800</v>
      </c>
      <c r="G17" s="149">
        <f>G24+G27+G30+G31+G32+G33</f>
        <v>0</v>
      </c>
      <c r="H17" s="149">
        <f>H20+H21+H22+H23+H24+H27</f>
        <v>6500</v>
      </c>
      <c r="I17" s="149">
        <f>I20+I21+I22+I23+I24+I27</f>
        <v>30000</v>
      </c>
      <c r="J17" s="149">
        <f>J20+J21+J22+J23+J24+J27</f>
        <v>44450</v>
      </c>
      <c r="K17" s="147"/>
      <c r="L17" s="147"/>
      <c r="M17" s="142"/>
      <c r="N17" s="142"/>
      <c r="O17" s="142"/>
      <c r="P17" s="142"/>
    </row>
    <row r="18" spans="1:16" ht="41.25" customHeight="1">
      <c r="A18" s="143"/>
      <c r="B18" s="185"/>
      <c r="C18" s="143" t="s">
        <v>155</v>
      </c>
      <c r="D18" s="148">
        <f>E18+F18+H18+I18+J18</f>
        <v>89566</v>
      </c>
      <c r="E18" s="149">
        <f>E25+E28+E30+E31</f>
        <v>1600</v>
      </c>
      <c r="F18" s="149">
        <f>F25+F28+F30+F31</f>
        <v>4121</v>
      </c>
      <c r="G18" s="149">
        <f>G25+G28+G31+G32+G33+G34</f>
        <v>0</v>
      </c>
      <c r="H18" s="149">
        <f>H25+H28+H30+H31</f>
        <v>6500</v>
      </c>
      <c r="I18" s="149">
        <f>I25+I28+I30+I31</f>
        <v>30000</v>
      </c>
      <c r="J18" s="149">
        <f>J25+J28+J30+J31</f>
        <v>47345</v>
      </c>
      <c r="K18" s="147"/>
      <c r="L18" s="147"/>
      <c r="M18" s="142"/>
      <c r="N18" s="142"/>
      <c r="O18" s="142"/>
      <c r="P18" s="142"/>
    </row>
    <row r="19" spans="1:16" ht="40.5" customHeight="1">
      <c r="A19" s="143"/>
      <c r="B19" s="185"/>
      <c r="C19" s="143" t="s">
        <v>156</v>
      </c>
      <c r="D19" s="148">
        <f>E19+F19+H19+I19+J19</f>
        <v>89822</v>
      </c>
      <c r="E19" s="149">
        <f>E26+E29+E32+E33+E34+E35</f>
        <v>5700</v>
      </c>
      <c r="F19" s="149">
        <f>F26+F29+F32+F33+F34+F35</f>
        <v>0</v>
      </c>
      <c r="G19" s="149">
        <f>G26+G29+G32+G33+G34+G35</f>
        <v>0</v>
      </c>
      <c r="H19" s="149">
        <f>H26+H29+H32+H33+H34+H35</f>
        <v>6500</v>
      </c>
      <c r="I19" s="149">
        <f>I26+I29+I32+I33+I34+I35</f>
        <v>30000</v>
      </c>
      <c r="J19" s="149">
        <f>J26+J29+J32+J33+J34+J35</f>
        <v>47622</v>
      </c>
      <c r="K19" s="147"/>
      <c r="L19" s="147"/>
      <c r="M19" s="142"/>
      <c r="N19" s="142"/>
      <c r="O19" s="142"/>
      <c r="P19" s="142"/>
    </row>
    <row r="20" spans="1:16" ht="168.75" customHeight="1">
      <c r="A20" s="152" t="s">
        <v>187</v>
      </c>
      <c r="B20" s="186" t="s">
        <v>223</v>
      </c>
      <c r="C20" s="31" t="s">
        <v>255</v>
      </c>
      <c r="D20" s="132">
        <v>400</v>
      </c>
      <c r="E20" s="133">
        <v>0</v>
      </c>
      <c r="F20" s="133">
        <v>400</v>
      </c>
      <c r="G20" s="133">
        <v>0</v>
      </c>
      <c r="H20" s="133">
        <v>0</v>
      </c>
      <c r="I20" s="133">
        <v>0</v>
      </c>
      <c r="J20" s="138">
        <v>0</v>
      </c>
      <c r="K20" s="150" t="s">
        <v>245</v>
      </c>
      <c r="L20" s="150" t="s">
        <v>335</v>
      </c>
      <c r="M20" s="142"/>
      <c r="N20" s="142"/>
      <c r="O20" s="142"/>
      <c r="P20" s="142"/>
    </row>
    <row r="21" spans="1:16" ht="114" customHeight="1">
      <c r="A21" s="152" t="s">
        <v>188</v>
      </c>
      <c r="B21" s="186" t="s">
        <v>167</v>
      </c>
      <c r="C21" s="31" t="s">
        <v>255</v>
      </c>
      <c r="D21" s="132">
        <f aca="true" t="shared" si="0" ref="D21:D27">SUM(E21:J21)</f>
        <v>4700</v>
      </c>
      <c r="E21" s="133">
        <v>0</v>
      </c>
      <c r="F21" s="133">
        <v>200</v>
      </c>
      <c r="G21" s="133">
        <v>0</v>
      </c>
      <c r="H21" s="133">
        <v>4500</v>
      </c>
      <c r="I21" s="133">
        <v>0</v>
      </c>
      <c r="J21" s="138">
        <v>0</v>
      </c>
      <c r="K21" s="150" t="s">
        <v>245</v>
      </c>
      <c r="L21" s="150" t="s">
        <v>300</v>
      </c>
      <c r="M21" s="142"/>
      <c r="N21" s="142"/>
      <c r="O21" s="142"/>
      <c r="P21" s="142"/>
    </row>
    <row r="22" spans="1:16" ht="86.25" customHeight="1">
      <c r="A22" s="152" t="s">
        <v>189</v>
      </c>
      <c r="B22" s="186" t="s">
        <v>170</v>
      </c>
      <c r="C22" s="31" t="s">
        <v>255</v>
      </c>
      <c r="D22" s="132">
        <f t="shared" si="0"/>
        <v>1200</v>
      </c>
      <c r="E22" s="133">
        <v>0</v>
      </c>
      <c r="F22" s="133">
        <v>200</v>
      </c>
      <c r="G22" s="133">
        <v>0</v>
      </c>
      <c r="H22" s="133">
        <v>1000</v>
      </c>
      <c r="I22" s="133">
        <v>0</v>
      </c>
      <c r="J22" s="138">
        <v>0</v>
      </c>
      <c r="K22" s="150" t="s">
        <v>245</v>
      </c>
      <c r="L22" s="150" t="s">
        <v>344</v>
      </c>
      <c r="M22" s="142"/>
      <c r="N22" s="142" t="s">
        <v>244</v>
      </c>
      <c r="O22" s="142"/>
      <c r="P22" s="142"/>
    </row>
    <row r="23" spans="1:16" ht="70.5" customHeight="1">
      <c r="A23" s="152" t="s">
        <v>215</v>
      </c>
      <c r="B23" s="186" t="s">
        <v>219</v>
      </c>
      <c r="C23" s="31" t="s">
        <v>255</v>
      </c>
      <c r="D23" s="132">
        <f t="shared" si="0"/>
        <v>1000</v>
      </c>
      <c r="E23" s="133">
        <v>0</v>
      </c>
      <c r="F23" s="133">
        <v>0</v>
      </c>
      <c r="G23" s="133">
        <v>0</v>
      </c>
      <c r="H23" s="133">
        <v>1000</v>
      </c>
      <c r="I23" s="133">
        <v>0</v>
      </c>
      <c r="J23" s="138">
        <v>0</v>
      </c>
      <c r="K23" s="150" t="s">
        <v>245</v>
      </c>
      <c r="L23" s="150" t="s">
        <v>345</v>
      </c>
      <c r="M23" s="142"/>
      <c r="N23" s="142"/>
      <c r="O23" s="142"/>
      <c r="P23" s="142"/>
    </row>
    <row r="24" spans="1:16" ht="66" customHeight="1">
      <c r="A24" s="264" t="s">
        <v>218</v>
      </c>
      <c r="B24" s="261" t="s">
        <v>224</v>
      </c>
      <c r="C24" s="31" t="s">
        <v>255</v>
      </c>
      <c r="D24" s="132">
        <f t="shared" si="0"/>
        <v>30000</v>
      </c>
      <c r="E24" s="133">
        <v>0</v>
      </c>
      <c r="F24" s="133">
        <v>0</v>
      </c>
      <c r="G24" s="133">
        <v>0</v>
      </c>
      <c r="H24" s="133">
        <v>0</v>
      </c>
      <c r="I24" s="133">
        <v>30000</v>
      </c>
      <c r="J24" s="138">
        <v>0</v>
      </c>
      <c r="K24" s="150" t="s">
        <v>245</v>
      </c>
      <c r="L24" s="271" t="s">
        <v>303</v>
      </c>
      <c r="M24" s="142"/>
      <c r="N24" s="142"/>
      <c r="O24" s="142"/>
      <c r="P24" s="142"/>
    </row>
    <row r="25" spans="1:16" ht="58.5" customHeight="1">
      <c r="A25" s="264"/>
      <c r="B25" s="267"/>
      <c r="C25" s="31" t="s">
        <v>155</v>
      </c>
      <c r="D25" s="132">
        <f>SUM(E25:J25)</f>
        <v>30000</v>
      </c>
      <c r="E25" s="133">
        <v>0</v>
      </c>
      <c r="F25" s="133">
        <v>0</v>
      </c>
      <c r="G25" s="133">
        <v>0</v>
      </c>
      <c r="H25" s="133">
        <v>0</v>
      </c>
      <c r="I25" s="153">
        <v>30000</v>
      </c>
      <c r="J25" s="138">
        <v>0</v>
      </c>
      <c r="K25" s="150" t="s">
        <v>245</v>
      </c>
      <c r="L25" s="272"/>
      <c r="M25" s="142"/>
      <c r="N25" s="142"/>
      <c r="O25" s="142"/>
      <c r="P25" s="142"/>
    </row>
    <row r="26" spans="1:16" ht="58.5" customHeight="1">
      <c r="A26" s="264"/>
      <c r="B26" s="268"/>
      <c r="C26" s="31" t="s">
        <v>256</v>
      </c>
      <c r="D26" s="132">
        <f>SUM(E26:J26)</f>
        <v>30000</v>
      </c>
      <c r="E26" s="133">
        <v>0</v>
      </c>
      <c r="F26" s="133">
        <v>0</v>
      </c>
      <c r="G26" s="133">
        <v>0</v>
      </c>
      <c r="H26" s="133">
        <v>0</v>
      </c>
      <c r="I26" s="153">
        <v>30000</v>
      </c>
      <c r="J26" s="138">
        <v>0</v>
      </c>
      <c r="K26" s="150" t="s">
        <v>245</v>
      </c>
      <c r="L26" s="273"/>
      <c r="M26" s="142"/>
      <c r="N26" s="142"/>
      <c r="O26" s="142"/>
      <c r="P26" s="142"/>
    </row>
    <row r="27" spans="1:16" ht="42.75" customHeight="1">
      <c r="A27" s="264" t="s">
        <v>323</v>
      </c>
      <c r="B27" s="261" t="s">
        <v>225</v>
      </c>
      <c r="C27" s="31" t="s">
        <v>255</v>
      </c>
      <c r="D27" s="132">
        <f t="shared" si="0"/>
        <v>44450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8">
        <v>44450</v>
      </c>
      <c r="K27" s="150" t="s">
        <v>245</v>
      </c>
      <c r="L27" s="271" t="s">
        <v>304</v>
      </c>
      <c r="M27" s="142"/>
      <c r="N27" s="142"/>
      <c r="O27" s="142"/>
      <c r="P27" s="142"/>
    </row>
    <row r="28" spans="1:16" ht="42" customHeight="1">
      <c r="A28" s="265"/>
      <c r="B28" s="262"/>
      <c r="C28" s="31" t="s">
        <v>155</v>
      </c>
      <c r="D28" s="132">
        <f aca="true" t="shared" si="1" ref="D28:D35">SUM(E28:J28)</f>
        <v>51466</v>
      </c>
      <c r="E28" s="133">
        <v>0</v>
      </c>
      <c r="F28" s="133">
        <v>4121</v>
      </c>
      <c r="G28" s="133">
        <v>0</v>
      </c>
      <c r="H28" s="133">
        <v>0</v>
      </c>
      <c r="I28" s="133">
        <v>0</v>
      </c>
      <c r="J28" s="154">
        <v>47345</v>
      </c>
      <c r="K28" s="150" t="s">
        <v>245</v>
      </c>
      <c r="L28" s="272"/>
      <c r="M28" s="142"/>
      <c r="N28" s="142"/>
      <c r="O28" s="142"/>
      <c r="P28" s="142"/>
    </row>
    <row r="29" spans="1:16" ht="47.25" customHeight="1">
      <c r="A29" s="265"/>
      <c r="B29" s="263"/>
      <c r="C29" s="31" t="s">
        <v>256</v>
      </c>
      <c r="D29" s="132">
        <f t="shared" si="1"/>
        <v>47622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54">
        <v>47622</v>
      </c>
      <c r="K29" s="150" t="s">
        <v>245</v>
      </c>
      <c r="L29" s="273"/>
      <c r="M29" s="142"/>
      <c r="N29" s="142"/>
      <c r="O29" s="142"/>
      <c r="P29" s="142"/>
    </row>
    <row r="30" spans="1:16" ht="111" customHeight="1">
      <c r="A30" s="152" t="s">
        <v>226</v>
      </c>
      <c r="B30" s="186" t="s">
        <v>168</v>
      </c>
      <c r="C30" s="31" t="s">
        <v>155</v>
      </c>
      <c r="D30" s="132">
        <f t="shared" si="1"/>
        <v>6070</v>
      </c>
      <c r="E30" s="133">
        <v>1070</v>
      </c>
      <c r="F30" s="133">
        <v>0</v>
      </c>
      <c r="G30" s="133">
        <v>0</v>
      </c>
      <c r="H30" s="133">
        <v>5000</v>
      </c>
      <c r="I30" s="133">
        <v>0</v>
      </c>
      <c r="J30" s="138">
        <v>0</v>
      </c>
      <c r="K30" s="150" t="s">
        <v>245</v>
      </c>
      <c r="L30" s="150" t="s">
        <v>301</v>
      </c>
      <c r="M30" s="142"/>
      <c r="N30" s="142"/>
      <c r="O30" s="142"/>
      <c r="P30" s="142"/>
    </row>
    <row r="31" spans="1:16" ht="111.75" customHeight="1">
      <c r="A31" s="152" t="s">
        <v>284</v>
      </c>
      <c r="B31" s="186" t="s">
        <v>169</v>
      </c>
      <c r="C31" s="31" t="s">
        <v>155</v>
      </c>
      <c r="D31" s="132">
        <f t="shared" si="1"/>
        <v>2030</v>
      </c>
      <c r="E31" s="133">
        <v>530</v>
      </c>
      <c r="F31" s="133">
        <v>0</v>
      </c>
      <c r="G31" s="133">
        <v>0</v>
      </c>
      <c r="H31" s="133">
        <v>1500</v>
      </c>
      <c r="I31" s="133">
        <v>0</v>
      </c>
      <c r="J31" s="138">
        <v>0</v>
      </c>
      <c r="K31" s="150" t="s">
        <v>245</v>
      </c>
      <c r="L31" s="150" t="s">
        <v>302</v>
      </c>
      <c r="M31" s="142"/>
      <c r="N31" s="142"/>
      <c r="O31" s="142"/>
      <c r="P31" s="142"/>
    </row>
    <row r="32" spans="1:16" ht="96" customHeight="1">
      <c r="A32" s="152" t="s">
        <v>68</v>
      </c>
      <c r="B32" s="186" t="s">
        <v>171</v>
      </c>
      <c r="C32" s="31" t="s">
        <v>256</v>
      </c>
      <c r="D32" s="132">
        <f t="shared" si="1"/>
        <v>1800</v>
      </c>
      <c r="E32" s="133">
        <v>800</v>
      </c>
      <c r="F32" s="133">
        <v>0</v>
      </c>
      <c r="G32" s="133">
        <v>0</v>
      </c>
      <c r="H32" s="133">
        <v>1000</v>
      </c>
      <c r="I32" s="133">
        <v>0</v>
      </c>
      <c r="J32" s="138">
        <v>0</v>
      </c>
      <c r="K32" s="150" t="s">
        <v>245</v>
      </c>
      <c r="L32" s="150" t="s">
        <v>305</v>
      </c>
      <c r="M32" s="142"/>
      <c r="N32" s="142"/>
      <c r="O32" s="142"/>
      <c r="P32" s="142"/>
    </row>
    <row r="33" spans="1:16" ht="86.25" customHeight="1">
      <c r="A33" s="152" t="s">
        <v>69</v>
      </c>
      <c r="B33" s="186" t="s">
        <v>172</v>
      </c>
      <c r="C33" s="31" t="s">
        <v>256</v>
      </c>
      <c r="D33" s="132">
        <f t="shared" si="1"/>
        <v>1400</v>
      </c>
      <c r="E33" s="133">
        <v>400</v>
      </c>
      <c r="F33" s="133">
        <v>0</v>
      </c>
      <c r="G33" s="133">
        <v>0</v>
      </c>
      <c r="H33" s="133">
        <v>1000</v>
      </c>
      <c r="I33" s="133">
        <v>0</v>
      </c>
      <c r="J33" s="138">
        <v>0</v>
      </c>
      <c r="K33" s="150" t="s">
        <v>245</v>
      </c>
      <c r="L33" s="150" t="s">
        <v>347</v>
      </c>
      <c r="M33" s="142"/>
      <c r="N33" s="142"/>
      <c r="O33" s="142"/>
      <c r="P33" s="142"/>
    </row>
    <row r="34" spans="1:16" ht="84" customHeight="1">
      <c r="A34" s="152" t="s">
        <v>70</v>
      </c>
      <c r="B34" s="186" t="s">
        <v>173</v>
      </c>
      <c r="C34" s="31" t="s">
        <v>256</v>
      </c>
      <c r="D34" s="132">
        <f t="shared" si="1"/>
        <v>4600</v>
      </c>
      <c r="E34" s="133">
        <v>2100</v>
      </c>
      <c r="F34" s="133">
        <v>0</v>
      </c>
      <c r="G34" s="133">
        <v>0</v>
      </c>
      <c r="H34" s="133">
        <v>2500</v>
      </c>
      <c r="I34" s="133">
        <v>0</v>
      </c>
      <c r="J34" s="138">
        <v>0</v>
      </c>
      <c r="K34" s="150" t="s">
        <v>245</v>
      </c>
      <c r="L34" s="150" t="s">
        <v>346</v>
      </c>
      <c r="M34" s="142"/>
      <c r="N34" s="142"/>
      <c r="O34" s="142"/>
      <c r="P34" s="142"/>
    </row>
    <row r="35" spans="1:16" ht="88.5" customHeight="1">
      <c r="A35" s="152" t="s">
        <v>71</v>
      </c>
      <c r="B35" s="186" t="s">
        <v>174</v>
      </c>
      <c r="C35" s="31" t="s">
        <v>256</v>
      </c>
      <c r="D35" s="132">
        <f t="shared" si="1"/>
        <v>4400</v>
      </c>
      <c r="E35" s="133">
        <v>2400</v>
      </c>
      <c r="F35" s="133">
        <v>0</v>
      </c>
      <c r="G35" s="133">
        <v>0</v>
      </c>
      <c r="H35" s="133">
        <v>2000</v>
      </c>
      <c r="I35" s="133">
        <v>0</v>
      </c>
      <c r="J35" s="138">
        <v>0</v>
      </c>
      <c r="K35" s="150" t="s">
        <v>245</v>
      </c>
      <c r="L35" s="150" t="s">
        <v>348</v>
      </c>
      <c r="M35" s="142"/>
      <c r="N35" s="142"/>
      <c r="O35" s="142"/>
      <c r="P35" s="142"/>
    </row>
    <row r="36" spans="1:16" ht="46.5" customHeight="1">
      <c r="A36" s="144" t="s">
        <v>264</v>
      </c>
      <c r="B36" s="187" t="s">
        <v>265</v>
      </c>
      <c r="C36" s="143" t="s">
        <v>263</v>
      </c>
      <c r="D36" s="148">
        <f aca="true" t="shared" si="2" ref="D36:J36">SUM(D37:D39)</f>
        <v>35501.846000000005</v>
      </c>
      <c r="E36" s="149">
        <f t="shared" si="2"/>
        <v>3537.596</v>
      </c>
      <c r="F36" s="149">
        <f t="shared" si="2"/>
        <v>8170</v>
      </c>
      <c r="G36" s="149">
        <v>0</v>
      </c>
      <c r="H36" s="149">
        <f t="shared" si="2"/>
        <v>0</v>
      </c>
      <c r="I36" s="149">
        <f t="shared" si="2"/>
        <v>0</v>
      </c>
      <c r="J36" s="149">
        <f t="shared" si="2"/>
        <v>23794.25</v>
      </c>
      <c r="K36" s="147"/>
      <c r="L36" s="147"/>
      <c r="M36" s="142"/>
      <c r="N36" s="142"/>
      <c r="O36" s="142"/>
      <c r="P36" s="142"/>
    </row>
    <row r="37" spans="1:16" ht="43.5" customHeight="1">
      <c r="A37" s="143"/>
      <c r="B37" s="185"/>
      <c r="C37" s="143" t="s">
        <v>146</v>
      </c>
      <c r="D37" s="148">
        <f>E37+F37+H37+I37+J37</f>
        <v>11661.806</v>
      </c>
      <c r="E37" s="149">
        <f>E40+E41+E42+E43+E44+E45+E47</f>
        <v>398.596</v>
      </c>
      <c r="F37" s="149">
        <f>F40+F41+F42+F43+F44+F45+F47</f>
        <v>3200</v>
      </c>
      <c r="G37" s="149">
        <v>0</v>
      </c>
      <c r="H37" s="149">
        <v>0</v>
      </c>
      <c r="I37" s="149">
        <v>0</v>
      </c>
      <c r="J37" s="149">
        <v>8063.21</v>
      </c>
      <c r="K37" s="147"/>
      <c r="L37" s="147"/>
      <c r="M37" s="142"/>
      <c r="N37" s="142"/>
      <c r="O37" s="142"/>
      <c r="P37" s="142"/>
    </row>
    <row r="38" spans="1:16" ht="40.5" customHeight="1">
      <c r="A38" s="143"/>
      <c r="B38" s="185"/>
      <c r="C38" s="143" t="s">
        <v>155</v>
      </c>
      <c r="D38" s="148">
        <f>E38+F38+H38+I38+J38</f>
        <v>12124.52</v>
      </c>
      <c r="E38" s="149">
        <v>2639</v>
      </c>
      <c r="F38" s="149">
        <v>1620</v>
      </c>
      <c r="G38" s="149">
        <v>0</v>
      </c>
      <c r="H38" s="149">
        <v>0</v>
      </c>
      <c r="I38" s="149">
        <v>0</v>
      </c>
      <c r="J38" s="149">
        <v>7865.52</v>
      </c>
      <c r="K38" s="147"/>
      <c r="L38" s="147"/>
      <c r="M38" s="142"/>
      <c r="N38" s="142"/>
      <c r="O38" s="142"/>
      <c r="P38" s="142"/>
    </row>
    <row r="39" spans="1:16" ht="44.25" customHeight="1">
      <c r="A39" s="143"/>
      <c r="B39" s="185"/>
      <c r="C39" s="143" t="s">
        <v>156</v>
      </c>
      <c r="D39" s="148">
        <f>E39+F39+H39+I39+J39</f>
        <v>11715.52</v>
      </c>
      <c r="E39" s="149">
        <f>E49+E53+E54</f>
        <v>500</v>
      </c>
      <c r="F39" s="149">
        <f>F49+F53+F54</f>
        <v>3350</v>
      </c>
      <c r="G39" s="149">
        <v>0</v>
      </c>
      <c r="H39" s="149">
        <f>H49+H53+H54</f>
        <v>0</v>
      </c>
      <c r="I39" s="149">
        <f>I49+I53+I54</f>
        <v>0</v>
      </c>
      <c r="J39" s="149">
        <f>J49+J53+J54</f>
        <v>7865.52</v>
      </c>
      <c r="K39" s="147"/>
      <c r="L39" s="147"/>
      <c r="M39" s="142"/>
      <c r="N39" s="142"/>
      <c r="O39" s="142"/>
      <c r="P39" s="142"/>
    </row>
    <row r="40" spans="1:16" ht="84" customHeight="1">
      <c r="A40" s="136" t="s">
        <v>190</v>
      </c>
      <c r="B40" s="186" t="s">
        <v>261</v>
      </c>
      <c r="C40" s="31" t="s">
        <v>255</v>
      </c>
      <c r="D40" s="132">
        <f aca="true" t="shared" si="3" ref="D40:D45">SUM(E40:J40)</f>
        <v>1497.006</v>
      </c>
      <c r="E40" s="134">
        <v>0</v>
      </c>
      <c r="F40" s="134">
        <v>1497.006</v>
      </c>
      <c r="G40" s="134">
        <v>0</v>
      </c>
      <c r="H40" s="133">
        <v>0</v>
      </c>
      <c r="I40" s="134">
        <v>0</v>
      </c>
      <c r="J40" s="138">
        <v>0</v>
      </c>
      <c r="K40" s="150" t="s">
        <v>245</v>
      </c>
      <c r="L40" s="150" t="s">
        <v>349</v>
      </c>
      <c r="M40" s="142"/>
      <c r="N40" s="142"/>
      <c r="O40" s="142"/>
      <c r="P40" s="142"/>
    </row>
    <row r="41" spans="1:16" ht="90" customHeight="1">
      <c r="A41" s="136" t="s">
        <v>191</v>
      </c>
      <c r="B41" s="186" t="s">
        <v>147</v>
      </c>
      <c r="C41" s="31" t="s">
        <v>255</v>
      </c>
      <c r="D41" s="132">
        <f t="shared" si="3"/>
        <v>306.8</v>
      </c>
      <c r="E41" s="73">
        <v>0</v>
      </c>
      <c r="F41" s="133">
        <v>306.8</v>
      </c>
      <c r="G41" s="133">
        <v>0</v>
      </c>
      <c r="H41" s="133">
        <v>0</v>
      </c>
      <c r="I41" s="133">
        <v>0</v>
      </c>
      <c r="J41" s="138">
        <v>0</v>
      </c>
      <c r="K41" s="150" t="s">
        <v>245</v>
      </c>
      <c r="L41" s="150" t="s">
        <v>350</v>
      </c>
      <c r="M41" s="142"/>
      <c r="N41" s="142"/>
      <c r="O41" s="142"/>
      <c r="P41" s="142"/>
    </row>
    <row r="42" spans="1:16" ht="85.5" customHeight="1">
      <c r="A42" s="136" t="s">
        <v>192</v>
      </c>
      <c r="B42" s="186" t="s">
        <v>150</v>
      </c>
      <c r="C42" s="31" t="s">
        <v>255</v>
      </c>
      <c r="D42" s="132">
        <f t="shared" si="3"/>
        <v>337.48</v>
      </c>
      <c r="E42" s="73">
        <v>0</v>
      </c>
      <c r="F42" s="133">
        <v>337.48</v>
      </c>
      <c r="G42" s="133">
        <v>0</v>
      </c>
      <c r="H42" s="133">
        <v>0</v>
      </c>
      <c r="I42" s="133">
        <v>0</v>
      </c>
      <c r="J42" s="138">
        <v>0</v>
      </c>
      <c r="K42" s="150" t="s">
        <v>245</v>
      </c>
      <c r="L42" s="150" t="s">
        <v>351</v>
      </c>
      <c r="M42" s="142"/>
      <c r="N42" s="142"/>
      <c r="O42" s="142"/>
      <c r="P42" s="142"/>
    </row>
    <row r="43" spans="1:16" ht="87" customHeight="1">
      <c r="A43" s="136" t="s">
        <v>193</v>
      </c>
      <c r="B43" s="186" t="s">
        <v>151</v>
      </c>
      <c r="C43" s="31" t="s">
        <v>255</v>
      </c>
      <c r="D43" s="132">
        <f t="shared" si="3"/>
        <v>843.7</v>
      </c>
      <c r="E43" s="73">
        <v>168.486</v>
      </c>
      <c r="F43" s="133">
        <v>675.214</v>
      </c>
      <c r="G43" s="133">
        <v>0</v>
      </c>
      <c r="H43" s="133">
        <v>0</v>
      </c>
      <c r="I43" s="133">
        <v>0</v>
      </c>
      <c r="J43" s="138">
        <v>0</v>
      </c>
      <c r="K43" s="150" t="s">
        <v>245</v>
      </c>
      <c r="L43" s="150" t="s">
        <v>352</v>
      </c>
      <c r="M43" s="142"/>
      <c r="N43" s="142"/>
      <c r="O43" s="142"/>
      <c r="P43" s="142"/>
    </row>
    <row r="44" spans="1:16" ht="90.75" customHeight="1">
      <c r="A44" s="136" t="s">
        <v>194</v>
      </c>
      <c r="B44" s="186" t="s">
        <v>153</v>
      </c>
      <c r="C44" s="31" t="s">
        <v>255</v>
      </c>
      <c r="D44" s="132">
        <f t="shared" si="3"/>
        <v>383.5</v>
      </c>
      <c r="E44" s="73">
        <v>0</v>
      </c>
      <c r="F44" s="133">
        <v>383.5</v>
      </c>
      <c r="G44" s="133">
        <v>0</v>
      </c>
      <c r="H44" s="133">
        <v>0</v>
      </c>
      <c r="I44" s="133">
        <v>0</v>
      </c>
      <c r="J44" s="138">
        <v>0</v>
      </c>
      <c r="K44" s="150" t="s">
        <v>245</v>
      </c>
      <c r="L44" s="150" t="s">
        <v>353</v>
      </c>
      <c r="M44" s="142"/>
      <c r="N44" s="142"/>
      <c r="O44" s="142"/>
      <c r="P44" s="142"/>
    </row>
    <row r="45" spans="1:16" ht="90" customHeight="1">
      <c r="A45" s="136" t="s">
        <v>195</v>
      </c>
      <c r="B45" s="186" t="s">
        <v>154</v>
      </c>
      <c r="C45" s="31" t="s">
        <v>255</v>
      </c>
      <c r="D45" s="132">
        <f t="shared" si="3"/>
        <v>230.11</v>
      </c>
      <c r="E45" s="134">
        <v>230.11</v>
      </c>
      <c r="F45" s="134">
        <v>0</v>
      </c>
      <c r="G45" s="134">
        <v>0</v>
      </c>
      <c r="H45" s="133">
        <v>0</v>
      </c>
      <c r="I45" s="134">
        <v>0</v>
      </c>
      <c r="J45" s="138">
        <v>0</v>
      </c>
      <c r="K45" s="150" t="s">
        <v>245</v>
      </c>
      <c r="L45" s="150" t="s">
        <v>354</v>
      </c>
      <c r="M45" s="142"/>
      <c r="N45" s="142"/>
      <c r="O45" s="142"/>
      <c r="P45" s="142"/>
    </row>
    <row r="46" spans="1:16" ht="81" customHeight="1" hidden="1">
      <c r="A46" s="136"/>
      <c r="B46" s="186"/>
      <c r="C46" s="31" t="s">
        <v>255</v>
      </c>
      <c r="D46" s="132"/>
      <c r="E46" s="73"/>
      <c r="F46" s="135"/>
      <c r="G46" s="135"/>
      <c r="H46" s="133"/>
      <c r="I46" s="133"/>
      <c r="J46" s="138"/>
      <c r="K46" s="150" t="s">
        <v>245</v>
      </c>
      <c r="L46" s="150" t="s">
        <v>241</v>
      </c>
      <c r="M46" s="142"/>
      <c r="N46" s="142"/>
      <c r="O46" s="142"/>
      <c r="P46" s="142"/>
    </row>
    <row r="47" spans="1:16" ht="45" customHeight="1">
      <c r="A47" s="274" t="s">
        <v>232</v>
      </c>
      <c r="B47" s="261" t="s">
        <v>227</v>
      </c>
      <c r="C47" s="31" t="s">
        <v>255</v>
      </c>
      <c r="D47" s="132">
        <f aca="true" t="shared" si="4" ref="D47:D53">SUM(E47:J47)</f>
        <v>8063.21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9">
        <v>8063.21</v>
      </c>
      <c r="K47" s="150" t="s">
        <v>245</v>
      </c>
      <c r="L47" s="271" t="s">
        <v>306</v>
      </c>
      <c r="M47" s="142"/>
      <c r="N47" s="142"/>
      <c r="O47" s="142"/>
      <c r="P47" s="142"/>
    </row>
    <row r="48" spans="1:16" ht="38.25" customHeight="1">
      <c r="A48" s="274"/>
      <c r="B48" s="275"/>
      <c r="C48" s="31" t="s">
        <v>155</v>
      </c>
      <c r="D48" s="132">
        <f t="shared" si="4"/>
        <v>7865.52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9">
        <v>7865.52</v>
      </c>
      <c r="K48" s="150" t="s">
        <v>245</v>
      </c>
      <c r="L48" s="272"/>
      <c r="M48" s="142"/>
      <c r="N48" s="142"/>
      <c r="O48" s="142"/>
      <c r="P48" s="142"/>
    </row>
    <row r="49" spans="1:16" ht="40.5" customHeight="1">
      <c r="A49" s="274"/>
      <c r="B49" s="268"/>
      <c r="C49" s="31" t="s">
        <v>256</v>
      </c>
      <c r="D49" s="132">
        <f t="shared" si="4"/>
        <v>7865.52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9">
        <v>7865.52</v>
      </c>
      <c r="K49" s="150" t="s">
        <v>245</v>
      </c>
      <c r="L49" s="273"/>
      <c r="M49" s="142"/>
      <c r="N49" s="142"/>
      <c r="O49" s="142"/>
      <c r="P49" s="142"/>
    </row>
    <row r="50" spans="1:16" ht="84" customHeight="1">
      <c r="A50" s="136" t="s">
        <v>338</v>
      </c>
      <c r="B50" s="186" t="s">
        <v>148</v>
      </c>
      <c r="C50" s="31" t="s">
        <v>155</v>
      </c>
      <c r="D50" s="132">
        <f t="shared" si="4"/>
        <v>1620</v>
      </c>
      <c r="E50" s="134">
        <v>0</v>
      </c>
      <c r="F50" s="134">
        <v>1620</v>
      </c>
      <c r="G50" s="134">
        <v>0</v>
      </c>
      <c r="H50" s="134">
        <v>0</v>
      </c>
      <c r="I50" s="134">
        <v>0</v>
      </c>
      <c r="J50" s="140">
        <v>0</v>
      </c>
      <c r="K50" s="150" t="s">
        <v>245</v>
      </c>
      <c r="L50" s="150" t="s">
        <v>355</v>
      </c>
      <c r="M50" s="142"/>
      <c r="N50" s="142"/>
      <c r="O50" s="142"/>
      <c r="P50" s="142"/>
    </row>
    <row r="51" spans="1:16" ht="84" customHeight="1">
      <c r="A51" s="136" t="s">
        <v>324</v>
      </c>
      <c r="B51" s="186" t="s">
        <v>152</v>
      </c>
      <c r="C51" s="31" t="s">
        <v>155</v>
      </c>
      <c r="D51" s="132">
        <f t="shared" si="4"/>
        <v>1687.92</v>
      </c>
      <c r="E51" s="73">
        <v>1687.92</v>
      </c>
      <c r="F51" s="134">
        <v>0</v>
      </c>
      <c r="G51" s="134">
        <v>0</v>
      </c>
      <c r="H51" s="134">
        <v>0</v>
      </c>
      <c r="I51" s="134">
        <v>0</v>
      </c>
      <c r="J51" s="140">
        <v>0</v>
      </c>
      <c r="K51" s="150" t="s">
        <v>245</v>
      </c>
      <c r="L51" s="150" t="s">
        <v>356</v>
      </c>
      <c r="M51" s="142"/>
      <c r="N51" s="142"/>
      <c r="O51" s="142"/>
      <c r="P51" s="142"/>
    </row>
    <row r="52" spans="1:16" ht="81.75" customHeight="1">
      <c r="A52" s="136" t="s">
        <v>325</v>
      </c>
      <c r="B52" s="186" t="s">
        <v>149</v>
      </c>
      <c r="C52" s="31" t="s">
        <v>155</v>
      </c>
      <c r="D52" s="132">
        <f t="shared" si="4"/>
        <v>951.08</v>
      </c>
      <c r="E52" s="73">
        <v>951.08</v>
      </c>
      <c r="F52" s="134">
        <v>0</v>
      </c>
      <c r="G52" s="134">
        <v>0</v>
      </c>
      <c r="H52" s="134">
        <v>0</v>
      </c>
      <c r="I52" s="134">
        <v>0</v>
      </c>
      <c r="J52" s="140">
        <v>0</v>
      </c>
      <c r="K52" s="150" t="s">
        <v>245</v>
      </c>
      <c r="L52" s="150" t="s">
        <v>357</v>
      </c>
      <c r="M52" s="142"/>
      <c r="N52" s="142"/>
      <c r="O52" s="142"/>
      <c r="P52" s="142"/>
    </row>
    <row r="53" spans="1:16" ht="57" customHeight="1">
      <c r="A53" s="136" t="s">
        <v>285</v>
      </c>
      <c r="B53" s="186" t="s">
        <v>157</v>
      </c>
      <c r="C53" s="31" t="s">
        <v>256</v>
      </c>
      <c r="D53" s="132">
        <f t="shared" si="4"/>
        <v>500</v>
      </c>
      <c r="E53" s="73">
        <v>500</v>
      </c>
      <c r="F53" s="134">
        <v>0</v>
      </c>
      <c r="G53" s="134">
        <v>0</v>
      </c>
      <c r="H53" s="134">
        <v>0</v>
      </c>
      <c r="I53" s="134">
        <v>0</v>
      </c>
      <c r="J53" s="140">
        <v>0</v>
      </c>
      <c r="K53" s="150" t="s">
        <v>245</v>
      </c>
      <c r="L53" s="150" t="s">
        <v>303</v>
      </c>
      <c r="M53" s="142"/>
      <c r="N53" s="142"/>
      <c r="O53" s="142"/>
      <c r="P53" s="142"/>
    </row>
    <row r="54" spans="1:16" ht="83.25" customHeight="1">
      <c r="A54" s="136" t="s">
        <v>286</v>
      </c>
      <c r="B54" s="186" t="s">
        <v>220</v>
      </c>
      <c r="C54" s="31" t="s">
        <v>256</v>
      </c>
      <c r="D54" s="132">
        <f>E54+F54+H54+I54+J54</f>
        <v>3350</v>
      </c>
      <c r="E54" s="73">
        <v>0</v>
      </c>
      <c r="F54" s="135">
        <v>3350</v>
      </c>
      <c r="G54" s="135">
        <v>0</v>
      </c>
      <c r="H54" s="134">
        <v>0</v>
      </c>
      <c r="I54" s="134">
        <v>0</v>
      </c>
      <c r="J54" s="140">
        <v>0</v>
      </c>
      <c r="K54" s="150" t="s">
        <v>245</v>
      </c>
      <c r="L54" s="150" t="s">
        <v>307</v>
      </c>
      <c r="M54" s="142"/>
      <c r="N54" s="142"/>
      <c r="O54" s="142"/>
      <c r="P54" s="142"/>
    </row>
    <row r="55" spans="1:16" ht="67.5" customHeight="1">
      <c r="A55" s="144" t="s">
        <v>268</v>
      </c>
      <c r="B55" s="187" t="s">
        <v>267</v>
      </c>
      <c r="C55" s="143" t="s">
        <v>263</v>
      </c>
      <c r="D55" s="146">
        <f aca="true" t="shared" si="5" ref="D55:J55">SUM(D56:D58)</f>
        <v>31550</v>
      </c>
      <c r="E55" s="155">
        <f t="shared" si="5"/>
        <v>0</v>
      </c>
      <c r="F55" s="155">
        <f t="shared" si="5"/>
        <v>0</v>
      </c>
      <c r="G55" s="155">
        <f>G62+G65+G68+G69+G70+G71</f>
        <v>0</v>
      </c>
      <c r="H55" s="155">
        <f t="shared" si="5"/>
        <v>0</v>
      </c>
      <c r="I55" s="155">
        <f t="shared" si="5"/>
        <v>31550</v>
      </c>
      <c r="J55" s="155">
        <f t="shared" si="5"/>
        <v>0</v>
      </c>
      <c r="K55" s="150"/>
      <c r="L55" s="150"/>
      <c r="M55" s="142"/>
      <c r="N55" s="142"/>
      <c r="O55" s="142"/>
      <c r="P55" s="142"/>
    </row>
    <row r="56" spans="1:16" ht="39" customHeight="1">
      <c r="A56" s="143"/>
      <c r="B56" s="185"/>
      <c r="C56" s="143" t="s">
        <v>146</v>
      </c>
      <c r="D56" s="146">
        <v>10000</v>
      </c>
      <c r="E56" s="155">
        <v>0</v>
      </c>
      <c r="F56" s="155">
        <v>0</v>
      </c>
      <c r="G56" s="155">
        <f>G63+G66+G69+G70+G71+G72</f>
        <v>0</v>
      </c>
      <c r="H56" s="155">
        <v>0</v>
      </c>
      <c r="I56" s="155">
        <v>10000</v>
      </c>
      <c r="J56" s="156">
        <v>0</v>
      </c>
      <c r="K56" s="150"/>
      <c r="L56" s="150"/>
      <c r="M56" s="142"/>
      <c r="N56" s="142"/>
      <c r="O56" s="142"/>
      <c r="P56" s="142"/>
    </row>
    <row r="57" spans="1:16" ht="41.25" customHeight="1">
      <c r="A57" s="143"/>
      <c r="B57" s="185"/>
      <c r="C57" s="143" t="s">
        <v>155</v>
      </c>
      <c r="D57" s="146">
        <v>10550</v>
      </c>
      <c r="E57" s="155">
        <v>0</v>
      </c>
      <c r="F57" s="155">
        <v>0</v>
      </c>
      <c r="G57" s="155">
        <f>G64+G67+G70+G71+G72+G73</f>
        <v>0</v>
      </c>
      <c r="H57" s="155">
        <v>0</v>
      </c>
      <c r="I57" s="155">
        <v>10550</v>
      </c>
      <c r="J57" s="156">
        <v>0</v>
      </c>
      <c r="K57" s="150"/>
      <c r="L57" s="150"/>
      <c r="M57" s="142"/>
      <c r="N57" s="142"/>
      <c r="O57" s="142"/>
      <c r="P57" s="142"/>
    </row>
    <row r="58" spans="1:16" ht="36" customHeight="1">
      <c r="A58" s="143"/>
      <c r="B58" s="185"/>
      <c r="C58" s="143" t="s">
        <v>156</v>
      </c>
      <c r="D58" s="146">
        <v>11000</v>
      </c>
      <c r="E58" s="155">
        <v>0</v>
      </c>
      <c r="F58" s="155">
        <v>0</v>
      </c>
      <c r="G58" s="155">
        <f>G65+G68+G71+G72+G73+G74</f>
        <v>0</v>
      </c>
      <c r="H58" s="155">
        <v>0</v>
      </c>
      <c r="I58" s="155">
        <v>11000</v>
      </c>
      <c r="J58" s="156">
        <v>0</v>
      </c>
      <c r="K58" s="150"/>
      <c r="L58" s="150"/>
      <c r="M58" s="142"/>
      <c r="N58" s="142"/>
      <c r="O58" s="142"/>
      <c r="P58" s="142"/>
    </row>
    <row r="59" spans="1:16" ht="66" customHeight="1">
      <c r="A59" s="157" t="s">
        <v>196</v>
      </c>
      <c r="B59" s="188" t="s">
        <v>177</v>
      </c>
      <c r="C59" s="31" t="s">
        <v>255</v>
      </c>
      <c r="D59" s="132">
        <f aca="true" t="shared" si="6" ref="D59:D70">SUM(E59:J59)</f>
        <v>8400</v>
      </c>
      <c r="E59" s="135">
        <v>0</v>
      </c>
      <c r="F59" s="135">
        <v>0</v>
      </c>
      <c r="G59" s="135">
        <v>0</v>
      </c>
      <c r="H59" s="135">
        <v>0</v>
      </c>
      <c r="I59" s="135">
        <v>8400</v>
      </c>
      <c r="J59" s="140">
        <v>0</v>
      </c>
      <c r="K59" s="150" t="s">
        <v>245</v>
      </c>
      <c r="L59" s="150" t="s">
        <v>308</v>
      </c>
      <c r="M59" s="142"/>
      <c r="N59" s="142"/>
      <c r="O59" s="142"/>
      <c r="P59" s="142"/>
    </row>
    <row r="60" spans="1:16" ht="45" customHeight="1">
      <c r="A60" s="276" t="s">
        <v>197</v>
      </c>
      <c r="B60" s="277" t="s">
        <v>178</v>
      </c>
      <c r="C60" s="31" t="s">
        <v>255</v>
      </c>
      <c r="D60" s="132">
        <f t="shared" si="6"/>
        <v>1000</v>
      </c>
      <c r="E60" s="135">
        <v>0</v>
      </c>
      <c r="F60" s="135">
        <v>0</v>
      </c>
      <c r="G60" s="135">
        <v>0</v>
      </c>
      <c r="H60" s="135">
        <v>0</v>
      </c>
      <c r="I60" s="158">
        <v>1000</v>
      </c>
      <c r="J60" s="140">
        <v>0</v>
      </c>
      <c r="K60" s="150" t="s">
        <v>245</v>
      </c>
      <c r="L60" s="271" t="s">
        <v>309</v>
      </c>
      <c r="M60" s="142"/>
      <c r="N60" s="142"/>
      <c r="O60" s="142"/>
      <c r="P60" s="142"/>
    </row>
    <row r="61" spans="1:16" ht="43.5" customHeight="1">
      <c r="A61" s="276"/>
      <c r="B61" s="278"/>
      <c r="C61" s="31" t="s">
        <v>155</v>
      </c>
      <c r="D61" s="132">
        <f t="shared" si="6"/>
        <v>1000</v>
      </c>
      <c r="E61" s="135">
        <v>0</v>
      </c>
      <c r="F61" s="135">
        <v>0</v>
      </c>
      <c r="G61" s="135">
        <v>0</v>
      </c>
      <c r="H61" s="135">
        <v>0</v>
      </c>
      <c r="I61" s="135">
        <v>1000</v>
      </c>
      <c r="J61" s="139">
        <v>0</v>
      </c>
      <c r="K61" s="150" t="s">
        <v>245</v>
      </c>
      <c r="L61" s="272"/>
      <c r="M61" s="142"/>
      <c r="N61" s="142"/>
      <c r="O61" s="142"/>
      <c r="P61" s="142"/>
    </row>
    <row r="62" spans="1:16" ht="38.25" customHeight="1">
      <c r="A62" s="276"/>
      <c r="B62" s="279"/>
      <c r="C62" s="31" t="s">
        <v>256</v>
      </c>
      <c r="D62" s="132">
        <f t="shared" si="6"/>
        <v>1000</v>
      </c>
      <c r="E62" s="159">
        <v>0</v>
      </c>
      <c r="F62" s="159">
        <v>0</v>
      </c>
      <c r="G62" s="159">
        <v>0</v>
      </c>
      <c r="H62" s="159">
        <v>0</v>
      </c>
      <c r="I62" s="135">
        <v>1000</v>
      </c>
      <c r="J62" s="160">
        <v>0</v>
      </c>
      <c r="K62" s="150" t="s">
        <v>245</v>
      </c>
      <c r="L62" s="273"/>
      <c r="M62" s="142"/>
      <c r="N62" s="142"/>
      <c r="O62" s="142"/>
      <c r="P62" s="142"/>
    </row>
    <row r="63" spans="1:16" ht="63.75" customHeight="1">
      <c r="A63" s="157" t="s">
        <v>198</v>
      </c>
      <c r="B63" s="190" t="s">
        <v>179</v>
      </c>
      <c r="C63" s="31" t="s">
        <v>255</v>
      </c>
      <c r="D63" s="132">
        <f t="shared" si="6"/>
        <v>600</v>
      </c>
      <c r="E63" s="135">
        <v>0</v>
      </c>
      <c r="F63" s="135">
        <v>0</v>
      </c>
      <c r="G63" s="135">
        <v>0</v>
      </c>
      <c r="H63" s="135">
        <v>0</v>
      </c>
      <c r="I63" s="135">
        <v>600</v>
      </c>
      <c r="J63" s="140">
        <v>0</v>
      </c>
      <c r="K63" s="150" t="s">
        <v>245</v>
      </c>
      <c r="L63" s="150" t="s">
        <v>310</v>
      </c>
      <c r="M63" s="142"/>
      <c r="N63" s="142"/>
      <c r="O63" s="142"/>
      <c r="P63" s="142"/>
    </row>
    <row r="64" spans="1:16" ht="85.5" customHeight="1">
      <c r="A64" s="157" t="s">
        <v>234</v>
      </c>
      <c r="B64" s="188" t="s">
        <v>180</v>
      </c>
      <c r="C64" s="31" t="s">
        <v>155</v>
      </c>
      <c r="D64" s="132">
        <f t="shared" si="6"/>
        <v>800</v>
      </c>
      <c r="E64" s="135">
        <v>0</v>
      </c>
      <c r="F64" s="135">
        <v>0</v>
      </c>
      <c r="G64" s="135">
        <v>0</v>
      </c>
      <c r="H64" s="135">
        <v>0</v>
      </c>
      <c r="I64" s="135">
        <v>800</v>
      </c>
      <c r="J64" s="139">
        <v>0</v>
      </c>
      <c r="K64" s="150" t="s">
        <v>245</v>
      </c>
      <c r="L64" s="150" t="s">
        <v>319</v>
      </c>
      <c r="M64" s="142"/>
      <c r="N64" s="142"/>
      <c r="O64" s="142"/>
      <c r="P64" s="142"/>
    </row>
    <row r="65" spans="1:16" ht="114" customHeight="1">
      <c r="A65" s="157" t="s">
        <v>216</v>
      </c>
      <c r="B65" s="188" t="s">
        <v>181</v>
      </c>
      <c r="C65" s="31" t="s">
        <v>155</v>
      </c>
      <c r="D65" s="132">
        <f t="shared" si="6"/>
        <v>4000</v>
      </c>
      <c r="E65" s="135">
        <v>0</v>
      </c>
      <c r="F65" s="135">
        <v>0</v>
      </c>
      <c r="G65" s="135">
        <v>0</v>
      </c>
      <c r="H65" s="135">
        <v>0</v>
      </c>
      <c r="I65" s="135">
        <v>4000</v>
      </c>
      <c r="J65" s="139">
        <v>0</v>
      </c>
      <c r="K65" s="150" t="s">
        <v>245</v>
      </c>
      <c r="L65" s="150" t="s">
        <v>358</v>
      </c>
      <c r="M65" s="142"/>
      <c r="N65" s="142"/>
      <c r="O65" s="142"/>
      <c r="P65" s="142"/>
    </row>
    <row r="66" spans="1:16" ht="67.5" customHeight="1">
      <c r="A66" s="157" t="s">
        <v>217</v>
      </c>
      <c r="B66" s="188" t="s">
        <v>182</v>
      </c>
      <c r="C66" s="31" t="s">
        <v>155</v>
      </c>
      <c r="D66" s="132">
        <f t="shared" si="6"/>
        <v>2500</v>
      </c>
      <c r="E66" s="135">
        <v>0</v>
      </c>
      <c r="F66" s="135">
        <v>0</v>
      </c>
      <c r="G66" s="135">
        <v>0</v>
      </c>
      <c r="H66" s="135">
        <v>0</v>
      </c>
      <c r="I66" s="135">
        <v>2500</v>
      </c>
      <c r="J66" s="139">
        <v>0</v>
      </c>
      <c r="K66" s="150" t="s">
        <v>245</v>
      </c>
      <c r="L66" s="150" t="s">
        <v>320</v>
      </c>
      <c r="M66" s="142"/>
      <c r="N66" s="142"/>
      <c r="O66" s="142"/>
      <c r="P66" s="142"/>
    </row>
    <row r="67" spans="1:16" ht="70.5" customHeight="1">
      <c r="A67" s="157" t="s">
        <v>287</v>
      </c>
      <c r="B67" s="188" t="s">
        <v>183</v>
      </c>
      <c r="C67" s="31" t="s">
        <v>155</v>
      </c>
      <c r="D67" s="132">
        <f t="shared" si="6"/>
        <v>750</v>
      </c>
      <c r="E67" s="135">
        <v>0</v>
      </c>
      <c r="F67" s="135">
        <v>0</v>
      </c>
      <c r="G67" s="135">
        <v>0</v>
      </c>
      <c r="H67" s="135">
        <v>0</v>
      </c>
      <c r="I67" s="135">
        <v>750</v>
      </c>
      <c r="J67" s="139">
        <v>0</v>
      </c>
      <c r="K67" s="150" t="s">
        <v>245</v>
      </c>
      <c r="L67" s="150" t="s">
        <v>310</v>
      </c>
      <c r="M67" s="142"/>
      <c r="N67" s="142"/>
      <c r="O67" s="142"/>
      <c r="P67" s="142"/>
    </row>
    <row r="68" spans="1:16" ht="84" customHeight="1">
      <c r="A68" s="157" t="s">
        <v>288</v>
      </c>
      <c r="B68" s="188" t="s">
        <v>184</v>
      </c>
      <c r="C68" s="31" t="s">
        <v>155</v>
      </c>
      <c r="D68" s="132">
        <f t="shared" si="6"/>
        <v>1500</v>
      </c>
      <c r="E68" s="135">
        <v>0</v>
      </c>
      <c r="F68" s="135">
        <v>0</v>
      </c>
      <c r="G68" s="135">
        <v>0</v>
      </c>
      <c r="H68" s="135">
        <v>0</v>
      </c>
      <c r="I68" s="135">
        <v>1500</v>
      </c>
      <c r="J68" s="139">
        <v>0</v>
      </c>
      <c r="K68" s="150" t="s">
        <v>245</v>
      </c>
      <c r="L68" s="150" t="s">
        <v>321</v>
      </c>
      <c r="M68" s="142"/>
      <c r="N68" s="142"/>
      <c r="O68" s="142"/>
      <c r="P68" s="142"/>
    </row>
    <row r="69" spans="1:16" ht="112.5" customHeight="1">
      <c r="A69" s="157" t="s">
        <v>289</v>
      </c>
      <c r="B69" s="189" t="s">
        <v>185</v>
      </c>
      <c r="C69" s="31" t="s">
        <v>256</v>
      </c>
      <c r="D69" s="132">
        <f t="shared" si="6"/>
        <v>2000</v>
      </c>
      <c r="E69" s="159">
        <v>0</v>
      </c>
      <c r="F69" s="159">
        <v>0</v>
      </c>
      <c r="G69" s="159">
        <v>0</v>
      </c>
      <c r="H69" s="159">
        <v>0</v>
      </c>
      <c r="I69" s="159">
        <v>2000</v>
      </c>
      <c r="J69" s="160">
        <v>0</v>
      </c>
      <c r="K69" s="150" t="s">
        <v>245</v>
      </c>
      <c r="L69" s="150" t="s">
        <v>358</v>
      </c>
      <c r="M69" s="142"/>
      <c r="N69" s="142"/>
      <c r="O69" s="142"/>
      <c r="P69" s="142"/>
    </row>
    <row r="70" spans="1:16" ht="84.75" customHeight="1">
      <c r="A70" s="157" t="s">
        <v>290</v>
      </c>
      <c r="B70" s="188" t="s">
        <v>186</v>
      </c>
      <c r="C70" s="31" t="s">
        <v>256</v>
      </c>
      <c r="D70" s="132">
        <f t="shared" si="6"/>
        <v>8000</v>
      </c>
      <c r="E70" s="159">
        <v>0</v>
      </c>
      <c r="F70" s="159">
        <v>0</v>
      </c>
      <c r="G70" s="159">
        <v>0</v>
      </c>
      <c r="H70" s="159">
        <v>0</v>
      </c>
      <c r="I70" s="135">
        <v>8000</v>
      </c>
      <c r="J70" s="160">
        <v>0</v>
      </c>
      <c r="K70" s="150" t="s">
        <v>245</v>
      </c>
      <c r="L70" s="150" t="s">
        <v>322</v>
      </c>
      <c r="M70" s="142"/>
      <c r="N70" s="142"/>
      <c r="O70" s="142"/>
      <c r="P70" s="142"/>
    </row>
    <row r="71" spans="1:16" ht="39">
      <c r="A71" s="144" t="s">
        <v>269</v>
      </c>
      <c r="B71" s="187" t="s">
        <v>270</v>
      </c>
      <c r="C71" s="143" t="s">
        <v>263</v>
      </c>
      <c r="D71" s="148">
        <f aca="true" t="shared" si="7" ref="D71:J71">SUM(D72:D74)</f>
        <v>300</v>
      </c>
      <c r="E71" s="149">
        <f t="shared" si="7"/>
        <v>300</v>
      </c>
      <c r="F71" s="149">
        <f t="shared" si="7"/>
        <v>0</v>
      </c>
      <c r="G71" s="149">
        <f>SUM(G72:G74)</f>
        <v>0</v>
      </c>
      <c r="H71" s="149">
        <f t="shared" si="7"/>
        <v>0</v>
      </c>
      <c r="I71" s="149">
        <f t="shared" si="7"/>
        <v>0</v>
      </c>
      <c r="J71" s="149">
        <f t="shared" si="7"/>
        <v>0</v>
      </c>
      <c r="K71" s="147"/>
      <c r="L71" s="147"/>
      <c r="M71" s="142"/>
      <c r="N71" s="142"/>
      <c r="O71" s="142"/>
      <c r="P71" s="142"/>
    </row>
    <row r="72" spans="1:16" ht="21">
      <c r="A72" s="143"/>
      <c r="B72" s="185"/>
      <c r="C72" s="143" t="s">
        <v>146</v>
      </c>
      <c r="D72" s="148">
        <v>100</v>
      </c>
      <c r="E72" s="149">
        <v>100</v>
      </c>
      <c r="F72" s="149">
        <v>0</v>
      </c>
      <c r="G72" s="149">
        <v>0</v>
      </c>
      <c r="H72" s="149">
        <v>0</v>
      </c>
      <c r="I72" s="149">
        <v>0</v>
      </c>
      <c r="J72" s="161">
        <v>0</v>
      </c>
      <c r="K72" s="147"/>
      <c r="L72" s="147"/>
      <c r="M72" s="142"/>
      <c r="N72" s="142"/>
      <c r="O72" s="142"/>
      <c r="P72" s="142"/>
    </row>
    <row r="73" spans="1:16" ht="21">
      <c r="A73" s="143"/>
      <c r="B73" s="185"/>
      <c r="C73" s="143" t="s">
        <v>155</v>
      </c>
      <c r="D73" s="148">
        <v>100</v>
      </c>
      <c r="E73" s="149">
        <v>100</v>
      </c>
      <c r="F73" s="149">
        <v>0</v>
      </c>
      <c r="G73" s="149">
        <v>0</v>
      </c>
      <c r="H73" s="149">
        <v>0</v>
      </c>
      <c r="I73" s="149">
        <v>0</v>
      </c>
      <c r="J73" s="161">
        <v>0</v>
      </c>
      <c r="K73" s="147"/>
      <c r="L73" s="147"/>
      <c r="M73" s="142"/>
      <c r="N73" s="142"/>
      <c r="O73" s="142"/>
      <c r="P73" s="142"/>
    </row>
    <row r="74" spans="1:16" ht="21">
      <c r="A74" s="143"/>
      <c r="B74" s="185"/>
      <c r="C74" s="143" t="s">
        <v>156</v>
      </c>
      <c r="D74" s="148">
        <v>100</v>
      </c>
      <c r="E74" s="149">
        <v>100</v>
      </c>
      <c r="F74" s="149">
        <v>0</v>
      </c>
      <c r="G74" s="149">
        <v>0</v>
      </c>
      <c r="H74" s="149">
        <v>0</v>
      </c>
      <c r="I74" s="149">
        <v>0</v>
      </c>
      <c r="J74" s="161">
        <v>0</v>
      </c>
      <c r="K74" s="147"/>
      <c r="L74" s="147"/>
      <c r="M74" s="142"/>
      <c r="N74" s="142"/>
      <c r="O74" s="142"/>
      <c r="P74" s="142"/>
    </row>
    <row r="75" spans="1:16" s="1" customFormat="1" ht="50.25" customHeight="1">
      <c r="A75" s="280" t="s">
        <v>199</v>
      </c>
      <c r="B75" s="277" t="s">
        <v>11</v>
      </c>
      <c r="C75" s="31" t="s">
        <v>255</v>
      </c>
      <c r="D75" s="132">
        <f>SUM(E75:J75)</f>
        <v>100</v>
      </c>
      <c r="E75" s="135">
        <v>100</v>
      </c>
      <c r="F75" s="135">
        <v>0</v>
      </c>
      <c r="G75" s="135">
        <v>0</v>
      </c>
      <c r="H75" s="135">
        <v>0</v>
      </c>
      <c r="I75" s="135">
        <v>0</v>
      </c>
      <c r="J75" s="139">
        <v>0</v>
      </c>
      <c r="K75" s="271" t="s">
        <v>250</v>
      </c>
      <c r="L75" s="150" t="s">
        <v>359</v>
      </c>
      <c r="M75" s="162"/>
      <c r="N75" s="162"/>
      <c r="O75" s="162"/>
      <c r="P75" s="162"/>
    </row>
    <row r="76" spans="1:16" s="1" customFormat="1" ht="47.25" customHeight="1">
      <c r="A76" s="280"/>
      <c r="B76" s="278"/>
      <c r="C76" s="31" t="s">
        <v>271</v>
      </c>
      <c r="D76" s="132">
        <f>SUM(E76:J76)</f>
        <v>100</v>
      </c>
      <c r="E76" s="135">
        <v>100</v>
      </c>
      <c r="F76" s="135">
        <v>0</v>
      </c>
      <c r="G76" s="135">
        <v>0</v>
      </c>
      <c r="H76" s="135">
        <v>0</v>
      </c>
      <c r="I76" s="135">
        <v>0</v>
      </c>
      <c r="J76" s="139">
        <v>0</v>
      </c>
      <c r="K76" s="272"/>
      <c r="L76" s="150" t="s">
        <v>359</v>
      </c>
      <c r="M76" s="162"/>
      <c r="N76" s="162"/>
      <c r="O76" s="162"/>
      <c r="P76" s="162"/>
    </row>
    <row r="77" spans="1:16" s="1" customFormat="1" ht="52.5" customHeight="1">
      <c r="A77" s="280"/>
      <c r="B77" s="279"/>
      <c r="C77" s="31" t="s">
        <v>272</v>
      </c>
      <c r="D77" s="132">
        <f>SUM(E77:J77)</f>
        <v>100</v>
      </c>
      <c r="E77" s="135">
        <v>100</v>
      </c>
      <c r="F77" s="135">
        <v>0</v>
      </c>
      <c r="G77" s="135">
        <v>0</v>
      </c>
      <c r="H77" s="135">
        <v>0</v>
      </c>
      <c r="I77" s="135">
        <v>0</v>
      </c>
      <c r="J77" s="139">
        <v>0</v>
      </c>
      <c r="K77" s="273"/>
      <c r="L77" s="150" t="s">
        <v>359</v>
      </c>
      <c r="M77" s="162"/>
      <c r="N77" s="162"/>
      <c r="O77" s="162"/>
      <c r="P77" s="162"/>
    </row>
    <row r="78" spans="1:16" s="1" customFormat="1" ht="45.75" customHeight="1">
      <c r="A78" s="144" t="s">
        <v>273</v>
      </c>
      <c r="B78" s="187" t="s">
        <v>274</v>
      </c>
      <c r="C78" s="143" t="s">
        <v>263</v>
      </c>
      <c r="D78" s="148">
        <f>SUM(D82:D85)</f>
        <v>1554.746</v>
      </c>
      <c r="E78" s="149">
        <f>SUM(E82:E85)</f>
        <v>1554.746</v>
      </c>
      <c r="F78" s="149">
        <f>SUM(F79:F81)</f>
        <v>0</v>
      </c>
      <c r="G78" s="149">
        <f>SUM(G79:G81)</f>
        <v>0</v>
      </c>
      <c r="H78" s="149">
        <f>SUM(H79:H81)</f>
        <v>0</v>
      </c>
      <c r="I78" s="149">
        <f>SUM(I79:I81)</f>
        <v>0</v>
      </c>
      <c r="J78" s="149">
        <f>SUM(J79:J81)</f>
        <v>0</v>
      </c>
      <c r="K78" s="150"/>
      <c r="L78" s="150"/>
      <c r="M78" s="162"/>
      <c r="N78" s="162"/>
      <c r="O78" s="162"/>
      <c r="P78" s="162"/>
    </row>
    <row r="79" spans="1:16" s="1" customFormat="1" ht="39.75" customHeight="1">
      <c r="A79" s="143"/>
      <c r="B79" s="185"/>
      <c r="C79" s="143" t="s">
        <v>146</v>
      </c>
      <c r="D79" s="148">
        <f>SUM(D82:D85)</f>
        <v>1554.746</v>
      </c>
      <c r="E79" s="149">
        <f>SUM(E82:E85)</f>
        <v>1554.746</v>
      </c>
      <c r="F79" s="149">
        <v>0</v>
      </c>
      <c r="G79" s="149">
        <v>0</v>
      </c>
      <c r="H79" s="149">
        <v>0</v>
      </c>
      <c r="I79" s="149">
        <v>0</v>
      </c>
      <c r="J79" s="161">
        <v>0</v>
      </c>
      <c r="K79" s="150"/>
      <c r="L79" s="150"/>
      <c r="M79" s="162"/>
      <c r="N79" s="162"/>
      <c r="O79" s="162"/>
      <c r="P79" s="162"/>
    </row>
    <row r="80" spans="1:16" s="1" customFormat="1" ht="39.75" customHeight="1">
      <c r="A80" s="143"/>
      <c r="B80" s="185"/>
      <c r="C80" s="143" t="s">
        <v>155</v>
      </c>
      <c r="D80" s="148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61">
        <v>0</v>
      </c>
      <c r="K80" s="150"/>
      <c r="L80" s="150"/>
      <c r="M80" s="162"/>
      <c r="N80" s="162"/>
      <c r="O80" s="162"/>
      <c r="P80" s="162"/>
    </row>
    <row r="81" spans="1:16" s="1" customFormat="1" ht="43.5" customHeight="1">
      <c r="A81" s="143"/>
      <c r="B81" s="185"/>
      <c r="C81" s="143" t="s">
        <v>156</v>
      </c>
      <c r="D81" s="148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61">
        <v>0</v>
      </c>
      <c r="K81" s="150"/>
      <c r="L81" s="150"/>
      <c r="M81" s="162"/>
      <c r="N81" s="162"/>
      <c r="O81" s="162"/>
      <c r="P81" s="162"/>
    </row>
    <row r="82" spans="1:16" ht="68.25" customHeight="1">
      <c r="A82" s="193" t="s">
        <v>252</v>
      </c>
      <c r="B82" s="186" t="s">
        <v>337</v>
      </c>
      <c r="C82" s="31" t="s">
        <v>255</v>
      </c>
      <c r="D82" s="132">
        <f>SUM(E82:J82)</f>
        <v>310</v>
      </c>
      <c r="E82" s="153">
        <v>310</v>
      </c>
      <c r="F82" s="133">
        <v>0</v>
      </c>
      <c r="G82" s="133">
        <v>0</v>
      </c>
      <c r="H82" s="153">
        <v>0</v>
      </c>
      <c r="I82" s="133">
        <v>0</v>
      </c>
      <c r="J82" s="138">
        <v>0</v>
      </c>
      <c r="K82" s="163" t="s">
        <v>360</v>
      </c>
      <c r="L82" s="150" t="s">
        <v>361</v>
      </c>
      <c r="M82" s="142"/>
      <c r="N82" s="142"/>
      <c r="O82" s="142"/>
      <c r="P82" s="142"/>
    </row>
    <row r="83" spans="1:16" ht="67.5" customHeight="1">
      <c r="A83" s="193" t="s">
        <v>200</v>
      </c>
      <c r="B83" s="186" t="s">
        <v>28</v>
      </c>
      <c r="C83" s="31" t="s">
        <v>255</v>
      </c>
      <c r="D83" s="132">
        <f>SUM(E83:J83)</f>
        <v>329.857</v>
      </c>
      <c r="E83" s="153">
        <v>329.857</v>
      </c>
      <c r="F83" s="133">
        <v>0</v>
      </c>
      <c r="G83" s="133">
        <v>0</v>
      </c>
      <c r="H83" s="153">
        <v>0</v>
      </c>
      <c r="I83" s="133">
        <v>0</v>
      </c>
      <c r="J83" s="138">
        <v>0</v>
      </c>
      <c r="K83" s="163" t="s">
        <v>240</v>
      </c>
      <c r="L83" s="150" t="s">
        <v>362</v>
      </c>
      <c r="M83" s="142"/>
      <c r="N83" s="142"/>
      <c r="O83" s="142"/>
      <c r="P83" s="142"/>
    </row>
    <row r="84" spans="1:16" ht="83.25" customHeight="1">
      <c r="A84" s="194" t="s">
        <v>298</v>
      </c>
      <c r="B84" s="188" t="s">
        <v>222</v>
      </c>
      <c r="C84" s="31" t="s">
        <v>255</v>
      </c>
      <c r="D84" s="132">
        <f>SUM(E84:J84)</f>
        <v>444.036</v>
      </c>
      <c r="E84" s="135">
        <v>444.036</v>
      </c>
      <c r="F84" s="133">
        <v>0</v>
      </c>
      <c r="G84" s="133">
        <v>0</v>
      </c>
      <c r="H84" s="133">
        <v>0</v>
      </c>
      <c r="I84" s="133">
        <v>0</v>
      </c>
      <c r="J84" s="138">
        <v>0</v>
      </c>
      <c r="K84" s="150" t="s">
        <v>251</v>
      </c>
      <c r="L84" s="150" t="s">
        <v>363</v>
      </c>
      <c r="M84" s="142"/>
      <c r="N84" s="142"/>
      <c r="O84" s="142"/>
      <c r="P84" s="142"/>
    </row>
    <row r="85" spans="1:16" ht="77.25" customHeight="1">
      <c r="A85" s="194" t="s">
        <v>253</v>
      </c>
      <c r="B85" s="188" t="s">
        <v>221</v>
      </c>
      <c r="C85" s="31" t="s">
        <v>255</v>
      </c>
      <c r="D85" s="132">
        <f>SUM(E85:J85)</f>
        <v>470.853</v>
      </c>
      <c r="E85" s="135">
        <v>470.853</v>
      </c>
      <c r="F85" s="133">
        <v>0</v>
      </c>
      <c r="G85" s="133">
        <v>0</v>
      </c>
      <c r="H85" s="133">
        <v>0</v>
      </c>
      <c r="I85" s="133">
        <v>0</v>
      </c>
      <c r="J85" s="138">
        <v>0</v>
      </c>
      <c r="K85" s="150" t="s">
        <v>240</v>
      </c>
      <c r="L85" s="150" t="s">
        <v>364</v>
      </c>
      <c r="M85" s="142"/>
      <c r="N85" s="142"/>
      <c r="O85" s="142"/>
      <c r="P85" s="142"/>
    </row>
    <row r="86" spans="1:16" ht="85.5" customHeight="1">
      <c r="A86" s="194"/>
      <c r="B86" s="191" t="s">
        <v>275</v>
      </c>
      <c r="C86" s="143" t="s">
        <v>263</v>
      </c>
      <c r="D86" s="164">
        <f aca="true" t="shared" si="8" ref="D86:J86">D87+D88+D89</f>
        <v>330044.592</v>
      </c>
      <c r="E86" s="164">
        <f t="shared" si="8"/>
        <v>12692.342</v>
      </c>
      <c r="F86" s="164">
        <f t="shared" si="8"/>
        <v>13091</v>
      </c>
      <c r="G86" s="164">
        <f>G87+G88+G89</f>
        <v>0</v>
      </c>
      <c r="H86" s="164">
        <f t="shared" si="8"/>
        <v>19500</v>
      </c>
      <c r="I86" s="164">
        <f t="shared" si="8"/>
        <v>121550</v>
      </c>
      <c r="J86" s="164">
        <f t="shared" si="8"/>
        <v>163211.25</v>
      </c>
      <c r="K86" s="150"/>
      <c r="L86" s="150"/>
      <c r="M86" s="165"/>
      <c r="N86" s="142"/>
      <c r="O86" s="142"/>
      <c r="P86" s="142"/>
    </row>
    <row r="87" spans="1:16" ht="55.5" customHeight="1">
      <c r="A87" s="194"/>
      <c r="B87" s="192"/>
      <c r="C87" s="143" t="s">
        <v>146</v>
      </c>
      <c r="D87" s="166">
        <f>E87+F87+H87+I87+J87</f>
        <v>105066.552</v>
      </c>
      <c r="E87" s="167">
        <f aca="true" t="shared" si="9" ref="E87:J89">E79+E72+E56+E37+E17</f>
        <v>2053.342</v>
      </c>
      <c r="F87" s="167">
        <f t="shared" si="9"/>
        <v>4000</v>
      </c>
      <c r="G87" s="167">
        <f t="shared" si="9"/>
        <v>0</v>
      </c>
      <c r="H87" s="167">
        <f t="shared" si="9"/>
        <v>6500</v>
      </c>
      <c r="I87" s="167">
        <f t="shared" si="9"/>
        <v>40000</v>
      </c>
      <c r="J87" s="167">
        <f t="shared" si="9"/>
        <v>52513.21</v>
      </c>
      <c r="K87" s="150"/>
      <c r="L87" s="150"/>
      <c r="M87" s="142"/>
      <c r="N87" s="142"/>
      <c r="O87" s="142"/>
      <c r="P87" s="142"/>
    </row>
    <row r="88" spans="1:16" ht="49.5" customHeight="1">
      <c r="A88" s="194"/>
      <c r="B88" s="192"/>
      <c r="C88" s="143" t="s">
        <v>155</v>
      </c>
      <c r="D88" s="166">
        <f>E88+F88+H88+I88+J88</f>
        <v>112340.52</v>
      </c>
      <c r="E88" s="167">
        <f t="shared" si="9"/>
        <v>4339</v>
      </c>
      <c r="F88" s="167">
        <f t="shared" si="9"/>
        <v>5741</v>
      </c>
      <c r="G88" s="167">
        <f t="shared" si="9"/>
        <v>0</v>
      </c>
      <c r="H88" s="167">
        <f t="shared" si="9"/>
        <v>6500</v>
      </c>
      <c r="I88" s="167">
        <f t="shared" si="9"/>
        <v>40550</v>
      </c>
      <c r="J88" s="167">
        <f t="shared" si="9"/>
        <v>55210.520000000004</v>
      </c>
      <c r="K88" s="150"/>
      <c r="L88" s="150"/>
      <c r="M88" s="142"/>
      <c r="N88" s="142"/>
      <c r="O88" s="142"/>
      <c r="P88" s="142"/>
    </row>
    <row r="89" spans="1:16" s="2" customFormat="1" ht="56.25" customHeight="1">
      <c r="A89" s="168"/>
      <c r="B89" s="192"/>
      <c r="C89" s="143" t="s">
        <v>156</v>
      </c>
      <c r="D89" s="166">
        <f>E89+F89+H89+I89+J89</f>
        <v>112637.52</v>
      </c>
      <c r="E89" s="167">
        <f t="shared" si="9"/>
        <v>6300</v>
      </c>
      <c r="F89" s="167">
        <f t="shared" si="9"/>
        <v>3350</v>
      </c>
      <c r="G89" s="167">
        <f t="shared" si="9"/>
        <v>0</v>
      </c>
      <c r="H89" s="167">
        <f t="shared" si="9"/>
        <v>6500</v>
      </c>
      <c r="I89" s="167">
        <f t="shared" si="9"/>
        <v>41000</v>
      </c>
      <c r="J89" s="167">
        <f t="shared" si="9"/>
        <v>55487.520000000004</v>
      </c>
      <c r="K89" s="169"/>
      <c r="L89" s="169"/>
      <c r="M89" s="170"/>
      <c r="N89" s="170"/>
      <c r="O89" s="170"/>
      <c r="P89" s="170"/>
    </row>
    <row r="90" spans="1:16" ht="46.5" customHeight="1">
      <c r="A90" s="257" t="s">
        <v>14</v>
      </c>
      <c r="B90" s="258"/>
      <c r="C90" s="258"/>
      <c r="D90" s="258"/>
      <c r="E90" s="258"/>
      <c r="F90" s="258"/>
      <c r="G90" s="258"/>
      <c r="H90" s="258"/>
      <c r="I90" s="258"/>
      <c r="J90" s="258"/>
      <c r="K90" s="147"/>
      <c r="L90" s="147"/>
      <c r="M90" s="142"/>
      <c r="N90" s="142"/>
      <c r="O90" s="142"/>
      <c r="P90" s="142"/>
    </row>
    <row r="91" spans="1:16" ht="61.5" customHeight="1">
      <c r="A91" s="144" t="s">
        <v>276</v>
      </c>
      <c r="B91" s="187" t="s">
        <v>277</v>
      </c>
      <c r="C91" s="143" t="s">
        <v>263</v>
      </c>
      <c r="D91" s="148">
        <f aca="true" t="shared" si="10" ref="D91:J91">SUM(D92:D94)</f>
        <v>24114</v>
      </c>
      <c r="E91" s="149">
        <f t="shared" si="10"/>
        <v>24114</v>
      </c>
      <c r="F91" s="149">
        <f t="shared" si="10"/>
        <v>0</v>
      </c>
      <c r="G91" s="149">
        <v>0</v>
      </c>
      <c r="H91" s="149">
        <f t="shared" si="10"/>
        <v>0</v>
      </c>
      <c r="I91" s="149">
        <f t="shared" si="10"/>
        <v>0</v>
      </c>
      <c r="J91" s="149">
        <f t="shared" si="10"/>
        <v>0</v>
      </c>
      <c r="K91" s="150"/>
      <c r="L91" s="150"/>
      <c r="M91" s="142"/>
      <c r="N91" s="142"/>
      <c r="O91" s="142"/>
      <c r="P91" s="142"/>
    </row>
    <row r="92" spans="1:16" ht="42.75" customHeight="1">
      <c r="A92" s="143"/>
      <c r="B92" s="185"/>
      <c r="C92" s="143" t="s">
        <v>146</v>
      </c>
      <c r="D92" s="148">
        <f aca="true" t="shared" si="11" ref="D92:D98">SUM(E92:J92)</f>
        <v>8144</v>
      </c>
      <c r="E92" s="149">
        <f>E95+E96+E97+E98+E99+E100+E103+E104</f>
        <v>8144</v>
      </c>
      <c r="F92" s="149">
        <f>F95+F96+F97+F98+F99+F100+F102+F103+F104</f>
        <v>0</v>
      </c>
      <c r="G92" s="149">
        <v>0</v>
      </c>
      <c r="H92" s="149">
        <v>0</v>
      </c>
      <c r="I92" s="149">
        <v>0</v>
      </c>
      <c r="J92" s="161">
        <v>0</v>
      </c>
      <c r="K92" s="150"/>
      <c r="L92" s="150"/>
      <c r="M92" s="142"/>
      <c r="N92" s="142"/>
      <c r="O92" s="142"/>
      <c r="P92" s="142"/>
    </row>
    <row r="93" spans="1:16" ht="41.25" customHeight="1">
      <c r="A93" s="143"/>
      <c r="B93" s="185"/>
      <c r="C93" s="143" t="s">
        <v>155</v>
      </c>
      <c r="D93" s="148">
        <f t="shared" si="11"/>
        <v>8520</v>
      </c>
      <c r="E93" s="149">
        <v>8520</v>
      </c>
      <c r="F93" s="149">
        <v>0</v>
      </c>
      <c r="G93" s="149">
        <v>0</v>
      </c>
      <c r="H93" s="149">
        <v>0</v>
      </c>
      <c r="I93" s="149">
        <v>0</v>
      </c>
      <c r="J93" s="161">
        <v>0</v>
      </c>
      <c r="K93" s="150"/>
      <c r="L93" s="150"/>
      <c r="M93" s="142"/>
      <c r="N93" s="142"/>
      <c r="O93" s="142"/>
      <c r="P93" s="142"/>
    </row>
    <row r="94" spans="1:16" ht="42.75" customHeight="1">
      <c r="A94" s="143"/>
      <c r="B94" s="185"/>
      <c r="C94" s="143" t="s">
        <v>156</v>
      </c>
      <c r="D94" s="148">
        <f t="shared" si="11"/>
        <v>7450</v>
      </c>
      <c r="E94" s="149">
        <f>E102+E106+E110+E111+E112</f>
        <v>7450</v>
      </c>
      <c r="F94" s="149">
        <v>0</v>
      </c>
      <c r="G94" s="149">
        <v>0</v>
      </c>
      <c r="H94" s="149">
        <v>0</v>
      </c>
      <c r="I94" s="149">
        <v>0</v>
      </c>
      <c r="J94" s="161">
        <v>0</v>
      </c>
      <c r="K94" s="150"/>
      <c r="L94" s="150"/>
      <c r="M94" s="142"/>
      <c r="N94" s="142"/>
      <c r="O94" s="142"/>
      <c r="P94" s="142"/>
    </row>
    <row r="95" spans="1:16" ht="62.25" customHeight="1">
      <c r="A95" s="171" t="s">
        <v>201</v>
      </c>
      <c r="B95" s="188" t="s">
        <v>161</v>
      </c>
      <c r="C95" s="31" t="s">
        <v>255</v>
      </c>
      <c r="D95" s="132">
        <f t="shared" si="11"/>
        <v>1860</v>
      </c>
      <c r="E95" s="133">
        <v>1860</v>
      </c>
      <c r="F95" s="133">
        <v>0</v>
      </c>
      <c r="G95" s="133">
        <v>0</v>
      </c>
      <c r="H95" s="133">
        <v>0</v>
      </c>
      <c r="I95" s="133">
        <v>0</v>
      </c>
      <c r="J95" s="138">
        <v>0</v>
      </c>
      <c r="K95" s="150" t="s">
        <v>245</v>
      </c>
      <c r="L95" s="172" t="s">
        <v>311</v>
      </c>
      <c r="M95" s="142"/>
      <c r="N95" s="142"/>
      <c r="O95" s="142"/>
      <c r="P95" s="142"/>
    </row>
    <row r="96" spans="1:16" ht="94.5" customHeight="1">
      <c r="A96" s="171" t="s">
        <v>202</v>
      </c>
      <c r="B96" s="188" t="s">
        <v>165</v>
      </c>
      <c r="C96" s="31" t="s">
        <v>255</v>
      </c>
      <c r="D96" s="132">
        <f t="shared" si="11"/>
        <v>1210</v>
      </c>
      <c r="E96" s="133">
        <v>1210</v>
      </c>
      <c r="F96" s="133">
        <v>0</v>
      </c>
      <c r="G96" s="133">
        <v>0</v>
      </c>
      <c r="H96" s="133">
        <v>0</v>
      </c>
      <c r="I96" s="133">
        <v>0</v>
      </c>
      <c r="J96" s="138">
        <v>0</v>
      </c>
      <c r="K96" s="150" t="s">
        <v>245</v>
      </c>
      <c r="L96" s="172" t="s">
        <v>312</v>
      </c>
      <c r="M96" s="142"/>
      <c r="N96" s="142"/>
      <c r="O96" s="142"/>
      <c r="P96" s="142"/>
    </row>
    <row r="97" spans="1:16" ht="57.75" customHeight="1">
      <c r="A97" s="171" t="s">
        <v>203</v>
      </c>
      <c r="B97" s="188" t="s">
        <v>166</v>
      </c>
      <c r="C97" s="31" t="s">
        <v>255</v>
      </c>
      <c r="D97" s="132">
        <f t="shared" si="11"/>
        <v>1400</v>
      </c>
      <c r="E97" s="133">
        <v>1400</v>
      </c>
      <c r="F97" s="133">
        <v>0</v>
      </c>
      <c r="G97" s="133">
        <v>0</v>
      </c>
      <c r="H97" s="133">
        <v>0</v>
      </c>
      <c r="I97" s="133">
        <v>0</v>
      </c>
      <c r="J97" s="138">
        <v>0</v>
      </c>
      <c r="K97" s="150" t="s">
        <v>245</v>
      </c>
      <c r="L97" s="172" t="s">
        <v>311</v>
      </c>
      <c r="M97" s="142"/>
      <c r="N97" s="142"/>
      <c r="O97" s="142"/>
      <c r="P97" s="142"/>
    </row>
    <row r="98" spans="1:16" ht="94.5" customHeight="1">
      <c r="A98" s="171" t="s">
        <v>204</v>
      </c>
      <c r="B98" s="188" t="s">
        <v>242</v>
      </c>
      <c r="C98" s="31" t="s">
        <v>255</v>
      </c>
      <c r="D98" s="132">
        <f t="shared" si="11"/>
        <v>500</v>
      </c>
      <c r="E98" s="173">
        <v>500</v>
      </c>
      <c r="F98" s="133">
        <v>0</v>
      </c>
      <c r="G98" s="133">
        <v>0</v>
      </c>
      <c r="H98" s="133">
        <v>0</v>
      </c>
      <c r="I98" s="133">
        <v>0</v>
      </c>
      <c r="J98" s="138">
        <v>0</v>
      </c>
      <c r="K98" s="150" t="s">
        <v>245</v>
      </c>
      <c r="L98" s="172" t="s">
        <v>329</v>
      </c>
      <c r="M98" s="142"/>
      <c r="N98" s="142"/>
      <c r="O98" s="142"/>
      <c r="P98" s="142"/>
    </row>
    <row r="99" spans="1:16" ht="57" customHeight="1">
      <c r="A99" s="171" t="s">
        <v>205</v>
      </c>
      <c r="B99" s="188" t="s">
        <v>230</v>
      </c>
      <c r="C99" s="31" t="s">
        <v>255</v>
      </c>
      <c r="D99" s="132">
        <v>600</v>
      </c>
      <c r="E99" s="173">
        <v>600</v>
      </c>
      <c r="F99" s="133">
        <v>0</v>
      </c>
      <c r="G99" s="133">
        <v>0</v>
      </c>
      <c r="H99" s="133">
        <v>0</v>
      </c>
      <c r="I99" s="133">
        <v>0</v>
      </c>
      <c r="J99" s="138">
        <v>0</v>
      </c>
      <c r="K99" s="150" t="s">
        <v>245</v>
      </c>
      <c r="L99" s="172" t="s">
        <v>311</v>
      </c>
      <c r="M99" s="142"/>
      <c r="N99" s="142"/>
      <c r="O99" s="142"/>
      <c r="P99" s="142"/>
    </row>
    <row r="100" spans="1:16" ht="97.5" customHeight="1">
      <c r="A100" s="266" t="s">
        <v>206</v>
      </c>
      <c r="B100" s="261" t="s">
        <v>229</v>
      </c>
      <c r="C100" s="31" t="s">
        <v>255</v>
      </c>
      <c r="D100" s="132">
        <v>1500</v>
      </c>
      <c r="E100" s="173">
        <v>1500</v>
      </c>
      <c r="F100" s="133">
        <v>0</v>
      </c>
      <c r="G100" s="133">
        <v>0</v>
      </c>
      <c r="H100" s="133">
        <v>0</v>
      </c>
      <c r="I100" s="133">
        <v>0</v>
      </c>
      <c r="J100" s="138">
        <v>0</v>
      </c>
      <c r="K100" s="150" t="s">
        <v>245</v>
      </c>
      <c r="L100" s="172" t="s">
        <v>326</v>
      </c>
      <c r="M100" s="142"/>
      <c r="N100" s="142"/>
      <c r="O100" s="142"/>
      <c r="P100" s="142"/>
    </row>
    <row r="101" spans="1:16" ht="96.75" customHeight="1">
      <c r="A101" s="266"/>
      <c r="B101" s="267"/>
      <c r="C101" s="31" t="s">
        <v>155</v>
      </c>
      <c r="D101" s="132">
        <v>1500</v>
      </c>
      <c r="E101" s="173">
        <v>1500</v>
      </c>
      <c r="F101" s="133">
        <v>0</v>
      </c>
      <c r="G101" s="133">
        <v>0</v>
      </c>
      <c r="H101" s="133">
        <v>0</v>
      </c>
      <c r="I101" s="133">
        <v>0</v>
      </c>
      <c r="J101" s="138">
        <v>0</v>
      </c>
      <c r="K101" s="150" t="s">
        <v>245</v>
      </c>
      <c r="L101" s="172" t="s">
        <v>327</v>
      </c>
      <c r="M101" s="142"/>
      <c r="N101" s="142"/>
      <c r="O101" s="142"/>
      <c r="P101" s="142"/>
    </row>
    <row r="102" spans="1:16" ht="97.5" customHeight="1">
      <c r="A102" s="266"/>
      <c r="B102" s="268"/>
      <c r="C102" s="31" t="s">
        <v>256</v>
      </c>
      <c r="D102" s="132">
        <f>E102+F102+H102+I102+J102</f>
        <v>1295</v>
      </c>
      <c r="E102" s="132">
        <v>1295</v>
      </c>
      <c r="F102" s="133">
        <v>0</v>
      </c>
      <c r="G102" s="133">
        <v>0</v>
      </c>
      <c r="H102" s="133">
        <v>0</v>
      </c>
      <c r="I102" s="133">
        <v>0</v>
      </c>
      <c r="J102" s="138">
        <v>0</v>
      </c>
      <c r="K102" s="150" t="s">
        <v>245</v>
      </c>
      <c r="L102" s="172" t="s">
        <v>328</v>
      </c>
      <c r="M102" s="142"/>
      <c r="N102" s="142"/>
      <c r="O102" s="142"/>
      <c r="P102" s="142"/>
    </row>
    <row r="103" spans="1:16" ht="55.5" customHeight="1">
      <c r="A103" s="171" t="s">
        <v>207</v>
      </c>
      <c r="B103" s="186" t="s">
        <v>228</v>
      </c>
      <c r="C103" s="31" t="s">
        <v>255</v>
      </c>
      <c r="D103" s="132">
        <f>SUM(E103:J103)</f>
        <v>574</v>
      </c>
      <c r="E103" s="173">
        <v>574</v>
      </c>
      <c r="F103" s="133">
        <v>0</v>
      </c>
      <c r="G103" s="133">
        <v>0</v>
      </c>
      <c r="H103" s="133">
        <v>0</v>
      </c>
      <c r="I103" s="133">
        <v>0</v>
      </c>
      <c r="J103" s="138">
        <v>0</v>
      </c>
      <c r="K103" s="150" t="s">
        <v>245</v>
      </c>
      <c r="L103" s="172" t="s">
        <v>311</v>
      </c>
      <c r="M103" s="142"/>
      <c r="N103" s="142"/>
      <c r="O103" s="142"/>
      <c r="P103" s="142"/>
    </row>
    <row r="104" spans="1:16" ht="42" customHeight="1">
      <c r="A104" s="266" t="s">
        <v>208</v>
      </c>
      <c r="B104" s="261" t="s">
        <v>56</v>
      </c>
      <c r="C104" s="31" t="s">
        <v>255</v>
      </c>
      <c r="D104" s="132">
        <v>500</v>
      </c>
      <c r="E104" s="173">
        <v>500</v>
      </c>
      <c r="F104" s="133">
        <v>0</v>
      </c>
      <c r="G104" s="133">
        <v>0</v>
      </c>
      <c r="H104" s="133">
        <v>0</v>
      </c>
      <c r="I104" s="133">
        <v>0</v>
      </c>
      <c r="J104" s="138">
        <v>0</v>
      </c>
      <c r="K104" s="150" t="s">
        <v>245</v>
      </c>
      <c r="L104" s="271" t="s">
        <v>318</v>
      </c>
      <c r="M104" s="142"/>
      <c r="N104" s="142"/>
      <c r="O104" s="142"/>
      <c r="P104" s="142"/>
    </row>
    <row r="105" spans="1:16" ht="40.5" customHeight="1">
      <c r="A105" s="266"/>
      <c r="B105" s="267"/>
      <c r="C105" s="31" t="s">
        <v>155</v>
      </c>
      <c r="D105" s="132">
        <v>500</v>
      </c>
      <c r="E105" s="174">
        <v>500</v>
      </c>
      <c r="F105" s="133">
        <v>0</v>
      </c>
      <c r="G105" s="133">
        <v>0</v>
      </c>
      <c r="H105" s="133">
        <v>0</v>
      </c>
      <c r="I105" s="133">
        <v>0</v>
      </c>
      <c r="J105" s="138">
        <v>0</v>
      </c>
      <c r="K105" s="150" t="s">
        <v>245</v>
      </c>
      <c r="L105" s="272"/>
      <c r="M105" s="142"/>
      <c r="N105" s="142"/>
      <c r="O105" s="142"/>
      <c r="P105" s="142"/>
    </row>
    <row r="106" spans="1:16" ht="42" customHeight="1">
      <c r="A106" s="266"/>
      <c r="B106" s="268"/>
      <c r="C106" s="31" t="s">
        <v>256</v>
      </c>
      <c r="D106" s="132">
        <f aca="true" t="shared" si="12" ref="D106:D112">SUM(E106:J106)</f>
        <v>1145</v>
      </c>
      <c r="E106" s="174">
        <v>1145</v>
      </c>
      <c r="F106" s="133">
        <v>0</v>
      </c>
      <c r="G106" s="133">
        <v>0</v>
      </c>
      <c r="H106" s="133">
        <v>0</v>
      </c>
      <c r="I106" s="133">
        <v>0</v>
      </c>
      <c r="J106" s="138">
        <v>0</v>
      </c>
      <c r="K106" s="150" t="s">
        <v>245</v>
      </c>
      <c r="L106" s="273"/>
      <c r="M106" s="142"/>
      <c r="N106" s="142"/>
      <c r="O106" s="142"/>
      <c r="P106" s="142"/>
    </row>
    <row r="107" spans="1:16" ht="52.5" customHeight="1">
      <c r="A107" s="171" t="s">
        <v>291</v>
      </c>
      <c r="B107" s="188" t="s">
        <v>162</v>
      </c>
      <c r="C107" s="31" t="s">
        <v>155</v>
      </c>
      <c r="D107" s="132">
        <f t="shared" si="12"/>
        <v>3000</v>
      </c>
      <c r="E107" s="133">
        <v>3000</v>
      </c>
      <c r="F107" s="133">
        <v>0</v>
      </c>
      <c r="G107" s="133">
        <v>0</v>
      </c>
      <c r="H107" s="133">
        <v>0</v>
      </c>
      <c r="I107" s="133">
        <v>0</v>
      </c>
      <c r="J107" s="138">
        <v>0</v>
      </c>
      <c r="K107" s="150" t="s">
        <v>245</v>
      </c>
      <c r="L107" s="172" t="s">
        <v>311</v>
      </c>
      <c r="M107" s="142"/>
      <c r="N107" s="142"/>
      <c r="O107" s="142"/>
      <c r="P107" s="142"/>
    </row>
    <row r="108" spans="1:16" ht="53.25" customHeight="1">
      <c r="A108" s="171" t="s">
        <v>292</v>
      </c>
      <c r="B108" s="188" t="s">
        <v>160</v>
      </c>
      <c r="C108" s="31" t="s">
        <v>155</v>
      </c>
      <c r="D108" s="132">
        <f t="shared" si="12"/>
        <v>1300</v>
      </c>
      <c r="E108" s="175">
        <v>1300</v>
      </c>
      <c r="F108" s="133">
        <v>0</v>
      </c>
      <c r="G108" s="133">
        <v>0</v>
      </c>
      <c r="H108" s="133">
        <v>0</v>
      </c>
      <c r="I108" s="133">
        <v>0</v>
      </c>
      <c r="J108" s="138">
        <v>0</v>
      </c>
      <c r="K108" s="150" t="s">
        <v>245</v>
      </c>
      <c r="L108" s="172" t="s">
        <v>311</v>
      </c>
      <c r="M108" s="142"/>
      <c r="N108" s="142"/>
      <c r="O108" s="142"/>
      <c r="P108" s="142"/>
    </row>
    <row r="109" spans="1:16" ht="51" customHeight="1">
      <c r="A109" s="171" t="s">
        <v>293</v>
      </c>
      <c r="B109" s="188" t="s">
        <v>163</v>
      </c>
      <c r="C109" s="31" t="s">
        <v>155</v>
      </c>
      <c r="D109" s="132">
        <f t="shared" si="12"/>
        <v>2220</v>
      </c>
      <c r="E109" s="175">
        <v>2220</v>
      </c>
      <c r="F109" s="133">
        <v>0</v>
      </c>
      <c r="G109" s="133">
        <v>0</v>
      </c>
      <c r="H109" s="133">
        <v>0</v>
      </c>
      <c r="I109" s="133">
        <v>0</v>
      </c>
      <c r="J109" s="138">
        <v>0</v>
      </c>
      <c r="K109" s="150" t="s">
        <v>245</v>
      </c>
      <c r="L109" s="172" t="s">
        <v>311</v>
      </c>
      <c r="M109" s="142"/>
      <c r="N109" s="142"/>
      <c r="O109" s="142"/>
      <c r="P109" s="142"/>
    </row>
    <row r="110" spans="1:16" ht="56.25" customHeight="1">
      <c r="A110" s="171" t="s">
        <v>294</v>
      </c>
      <c r="B110" s="188" t="s">
        <v>158</v>
      </c>
      <c r="C110" s="31" t="s">
        <v>256</v>
      </c>
      <c r="D110" s="132">
        <f t="shared" si="12"/>
        <v>2250</v>
      </c>
      <c r="E110" s="175">
        <v>2250</v>
      </c>
      <c r="F110" s="133">
        <v>0</v>
      </c>
      <c r="G110" s="133">
        <v>0</v>
      </c>
      <c r="H110" s="133">
        <v>0</v>
      </c>
      <c r="I110" s="133">
        <v>0</v>
      </c>
      <c r="J110" s="138">
        <v>0</v>
      </c>
      <c r="K110" s="150" t="s">
        <v>245</v>
      </c>
      <c r="L110" s="172" t="s">
        <v>311</v>
      </c>
      <c r="M110" s="142"/>
      <c r="N110" s="142"/>
      <c r="O110" s="142"/>
      <c r="P110" s="142"/>
    </row>
    <row r="111" spans="1:16" ht="51.75" customHeight="1">
      <c r="A111" s="171" t="s">
        <v>295</v>
      </c>
      <c r="B111" s="188" t="s">
        <v>164</v>
      </c>
      <c r="C111" s="31" t="s">
        <v>256</v>
      </c>
      <c r="D111" s="132">
        <f t="shared" si="12"/>
        <v>900</v>
      </c>
      <c r="E111" s="175">
        <v>900</v>
      </c>
      <c r="F111" s="133">
        <v>0</v>
      </c>
      <c r="G111" s="133">
        <v>0</v>
      </c>
      <c r="H111" s="133">
        <v>0</v>
      </c>
      <c r="I111" s="133">
        <v>0</v>
      </c>
      <c r="J111" s="138">
        <v>0</v>
      </c>
      <c r="K111" s="150" t="s">
        <v>245</v>
      </c>
      <c r="L111" s="172" t="s">
        <v>311</v>
      </c>
      <c r="M111" s="142"/>
      <c r="N111" s="142"/>
      <c r="O111" s="142"/>
      <c r="P111" s="142"/>
    </row>
    <row r="112" spans="1:16" ht="54" customHeight="1">
      <c r="A112" s="171" t="s">
        <v>296</v>
      </c>
      <c r="B112" s="188" t="s">
        <v>159</v>
      </c>
      <c r="C112" s="31" t="s">
        <v>256</v>
      </c>
      <c r="D112" s="132">
        <f t="shared" si="12"/>
        <v>1860</v>
      </c>
      <c r="E112" s="175">
        <v>1860</v>
      </c>
      <c r="F112" s="133">
        <v>0</v>
      </c>
      <c r="G112" s="133">
        <v>0</v>
      </c>
      <c r="H112" s="133">
        <v>0</v>
      </c>
      <c r="I112" s="133">
        <v>0</v>
      </c>
      <c r="J112" s="138">
        <v>0</v>
      </c>
      <c r="K112" s="150" t="s">
        <v>245</v>
      </c>
      <c r="L112" s="172" t="s">
        <v>311</v>
      </c>
      <c r="M112" s="142"/>
      <c r="N112" s="142"/>
      <c r="O112" s="142"/>
      <c r="P112" s="142"/>
    </row>
    <row r="113" spans="1:16" ht="45.75" customHeight="1">
      <c r="A113" s="202" t="s">
        <v>278</v>
      </c>
      <c r="B113" s="203" t="s">
        <v>274</v>
      </c>
      <c r="C113" s="204" t="s">
        <v>263</v>
      </c>
      <c r="D113" s="205">
        <f>SUM(D117:D121)</f>
        <v>4661.034</v>
      </c>
      <c r="E113" s="206">
        <f>SUM(E117:E121)</f>
        <v>4661.034</v>
      </c>
      <c r="F113" s="206">
        <f>SUM(F114:F116)</f>
        <v>0</v>
      </c>
      <c r="G113" s="206">
        <v>0</v>
      </c>
      <c r="H113" s="206">
        <f>SUM(H114:H116)</f>
        <v>0</v>
      </c>
      <c r="I113" s="206">
        <f>SUM(I114:I116)</f>
        <v>0</v>
      </c>
      <c r="J113" s="206">
        <f>SUM(J114:J116)</f>
        <v>0</v>
      </c>
      <c r="K113" s="150"/>
      <c r="L113" s="172"/>
      <c r="M113" s="142"/>
      <c r="N113" s="142"/>
      <c r="O113" s="142"/>
      <c r="P113" s="142"/>
    </row>
    <row r="114" spans="1:16" ht="44.25" customHeight="1">
      <c r="A114" s="204"/>
      <c r="B114" s="207"/>
      <c r="C114" s="204" t="s">
        <v>146</v>
      </c>
      <c r="D114" s="205">
        <f>SUM(D117:D121)</f>
        <v>4661.034</v>
      </c>
      <c r="E114" s="206">
        <f>SUM(E117:E121)</f>
        <v>4661.034</v>
      </c>
      <c r="F114" s="206">
        <v>0</v>
      </c>
      <c r="G114" s="206">
        <v>0</v>
      </c>
      <c r="H114" s="206">
        <v>0</v>
      </c>
      <c r="I114" s="206">
        <v>0</v>
      </c>
      <c r="J114" s="208">
        <v>0</v>
      </c>
      <c r="K114" s="150"/>
      <c r="L114" s="172"/>
      <c r="M114" s="142"/>
      <c r="N114" s="142"/>
      <c r="O114" s="142"/>
      <c r="P114" s="142"/>
    </row>
    <row r="115" spans="1:16" ht="39" customHeight="1">
      <c r="A115" s="204"/>
      <c r="B115" s="207"/>
      <c r="C115" s="204" t="s">
        <v>155</v>
      </c>
      <c r="D115" s="205">
        <v>0</v>
      </c>
      <c r="E115" s="206">
        <v>0</v>
      </c>
      <c r="F115" s="206">
        <v>0</v>
      </c>
      <c r="G115" s="206">
        <v>0</v>
      </c>
      <c r="H115" s="206">
        <v>0</v>
      </c>
      <c r="I115" s="206">
        <v>0</v>
      </c>
      <c r="J115" s="208">
        <v>0</v>
      </c>
      <c r="K115" s="150"/>
      <c r="L115" s="172"/>
      <c r="M115" s="142"/>
      <c r="N115" s="142"/>
      <c r="O115" s="142"/>
      <c r="P115" s="142"/>
    </row>
    <row r="116" spans="1:16" ht="43.5" customHeight="1">
      <c r="A116" s="204"/>
      <c r="B116" s="207"/>
      <c r="C116" s="204" t="s">
        <v>156</v>
      </c>
      <c r="D116" s="205">
        <v>0</v>
      </c>
      <c r="E116" s="206">
        <v>0</v>
      </c>
      <c r="F116" s="206">
        <v>0</v>
      </c>
      <c r="G116" s="206">
        <v>0</v>
      </c>
      <c r="H116" s="206">
        <v>0</v>
      </c>
      <c r="I116" s="206">
        <v>0</v>
      </c>
      <c r="J116" s="208">
        <v>0</v>
      </c>
      <c r="K116" s="150"/>
      <c r="L116" s="172"/>
      <c r="M116" s="142"/>
      <c r="N116" s="142"/>
      <c r="O116" s="142"/>
      <c r="P116" s="142"/>
    </row>
    <row r="117" spans="1:16" ht="48.75" customHeight="1">
      <c r="A117" s="209" t="s">
        <v>209</v>
      </c>
      <c r="B117" s="210" t="s">
        <v>50</v>
      </c>
      <c r="C117" s="32" t="s">
        <v>255</v>
      </c>
      <c r="D117" s="35">
        <f>SUM(E117:J117)</f>
        <v>405</v>
      </c>
      <c r="E117" s="40">
        <v>405</v>
      </c>
      <c r="F117" s="40">
        <v>0</v>
      </c>
      <c r="G117" s="40">
        <v>0</v>
      </c>
      <c r="H117" s="40">
        <v>0</v>
      </c>
      <c r="I117" s="40">
        <v>0</v>
      </c>
      <c r="J117" s="211">
        <v>0</v>
      </c>
      <c r="K117" s="163" t="s">
        <v>248</v>
      </c>
      <c r="L117" s="172" t="s">
        <v>311</v>
      </c>
      <c r="M117" s="142"/>
      <c r="N117" s="142"/>
      <c r="O117" s="142"/>
      <c r="P117" s="142"/>
    </row>
    <row r="118" spans="1:16" ht="49.5" customHeight="1">
      <c r="A118" s="209" t="s">
        <v>233</v>
      </c>
      <c r="B118" s="212" t="s">
        <v>235</v>
      </c>
      <c r="C118" s="32" t="s">
        <v>255</v>
      </c>
      <c r="D118" s="35">
        <f>SUM(E118:J118)</f>
        <v>946.54</v>
      </c>
      <c r="E118" s="78">
        <v>946.54</v>
      </c>
      <c r="F118" s="40">
        <v>0</v>
      </c>
      <c r="G118" s="40">
        <v>0</v>
      </c>
      <c r="H118" s="40">
        <v>0</v>
      </c>
      <c r="I118" s="40">
        <v>0</v>
      </c>
      <c r="J118" s="211">
        <v>0</v>
      </c>
      <c r="K118" s="163" t="s">
        <v>247</v>
      </c>
      <c r="L118" s="172" t="s">
        <v>311</v>
      </c>
      <c r="M118" s="142"/>
      <c r="N118" s="142"/>
      <c r="O118" s="142"/>
      <c r="P118" s="142"/>
    </row>
    <row r="119" spans="1:16" ht="51" customHeight="1">
      <c r="A119" s="209" t="s">
        <v>210</v>
      </c>
      <c r="B119" s="212" t="s">
        <v>132</v>
      </c>
      <c r="C119" s="32" t="s">
        <v>255</v>
      </c>
      <c r="D119" s="35">
        <f>SUM(E119:J119)</f>
        <v>1055.3</v>
      </c>
      <c r="E119" s="78">
        <v>1055.3</v>
      </c>
      <c r="F119" s="40">
        <v>0</v>
      </c>
      <c r="G119" s="40">
        <v>0</v>
      </c>
      <c r="H119" s="40">
        <v>0</v>
      </c>
      <c r="I119" s="40">
        <v>0</v>
      </c>
      <c r="J119" s="211">
        <v>0</v>
      </c>
      <c r="K119" s="150" t="s">
        <v>246</v>
      </c>
      <c r="L119" s="172" t="s">
        <v>311</v>
      </c>
      <c r="M119" s="142"/>
      <c r="N119" s="142"/>
      <c r="O119" s="142"/>
      <c r="P119" s="142"/>
    </row>
    <row r="120" spans="1:16" ht="234" customHeight="1">
      <c r="A120" s="213" t="s">
        <v>297</v>
      </c>
      <c r="B120" s="214" t="s">
        <v>20</v>
      </c>
      <c r="C120" s="32" t="s">
        <v>255</v>
      </c>
      <c r="D120" s="35">
        <f>SUM(E120:J120)</f>
        <v>1198.757</v>
      </c>
      <c r="E120" s="69">
        <v>1198.757</v>
      </c>
      <c r="F120" s="40">
        <v>0</v>
      </c>
      <c r="G120" s="40">
        <v>0</v>
      </c>
      <c r="H120" s="40">
        <v>0</v>
      </c>
      <c r="I120" s="40">
        <v>0</v>
      </c>
      <c r="J120" s="211">
        <v>0</v>
      </c>
      <c r="K120" s="229" t="s">
        <v>366</v>
      </c>
      <c r="L120" s="172" t="s">
        <v>313</v>
      </c>
      <c r="M120" s="142"/>
      <c r="N120" s="142"/>
      <c r="O120" s="142"/>
      <c r="P120" s="142"/>
    </row>
    <row r="121" spans="1:16" ht="82.5" customHeight="1">
      <c r="A121" s="213" t="s">
        <v>211</v>
      </c>
      <c r="B121" s="215" t="s">
        <v>231</v>
      </c>
      <c r="C121" s="32" t="s">
        <v>255</v>
      </c>
      <c r="D121" s="35">
        <v>1055.437</v>
      </c>
      <c r="E121" s="40">
        <v>1055.437</v>
      </c>
      <c r="F121" s="40">
        <v>0</v>
      </c>
      <c r="G121" s="40">
        <v>0</v>
      </c>
      <c r="H121" s="40">
        <v>0</v>
      </c>
      <c r="I121" s="40">
        <v>0</v>
      </c>
      <c r="J121" s="211">
        <v>0</v>
      </c>
      <c r="K121" s="163" t="s">
        <v>249</v>
      </c>
      <c r="L121" s="172" t="s">
        <v>313</v>
      </c>
      <c r="M121" s="142"/>
      <c r="N121" s="142"/>
      <c r="O121" s="142"/>
      <c r="P121" s="142"/>
    </row>
    <row r="122" spans="1:16" ht="51" customHeight="1">
      <c r="A122" s="216"/>
      <c r="B122" s="217" t="s">
        <v>15</v>
      </c>
      <c r="C122" s="204" t="s">
        <v>263</v>
      </c>
      <c r="D122" s="218">
        <f aca="true" t="shared" si="13" ref="D122:J122">SUM(D123:D125)</f>
        <v>28775.034</v>
      </c>
      <c r="E122" s="218">
        <f t="shared" si="13"/>
        <v>28775.034</v>
      </c>
      <c r="F122" s="218">
        <f t="shared" si="13"/>
        <v>0</v>
      </c>
      <c r="G122" s="218">
        <v>0</v>
      </c>
      <c r="H122" s="218">
        <f t="shared" si="13"/>
        <v>0</v>
      </c>
      <c r="I122" s="218">
        <f t="shared" si="13"/>
        <v>0</v>
      </c>
      <c r="J122" s="218">
        <f t="shared" si="13"/>
        <v>0</v>
      </c>
      <c r="K122" s="163"/>
      <c r="L122" s="147"/>
      <c r="M122" s="142"/>
      <c r="N122" s="142"/>
      <c r="O122" s="142"/>
      <c r="P122" s="142"/>
    </row>
    <row r="123" spans="1:16" ht="39.75" customHeight="1">
      <c r="A123" s="216"/>
      <c r="B123" s="219"/>
      <c r="C123" s="204" t="s">
        <v>146</v>
      </c>
      <c r="D123" s="94">
        <f>SUM(E123:J123)</f>
        <v>12805.034</v>
      </c>
      <c r="E123" s="220">
        <f>E114+E92</f>
        <v>12805.034</v>
      </c>
      <c r="F123" s="220">
        <f>F114+F92</f>
        <v>0</v>
      </c>
      <c r="G123" s="216">
        <v>0</v>
      </c>
      <c r="H123" s="216">
        <v>0</v>
      </c>
      <c r="I123" s="216">
        <v>0</v>
      </c>
      <c r="J123" s="221">
        <v>0</v>
      </c>
      <c r="K123" s="163"/>
      <c r="L123" s="147"/>
      <c r="M123" s="142"/>
      <c r="N123" s="142"/>
      <c r="O123" s="142"/>
      <c r="P123" s="142"/>
    </row>
    <row r="124" spans="1:16" ht="47.25" customHeight="1">
      <c r="A124" s="216"/>
      <c r="B124" s="219"/>
      <c r="C124" s="204" t="s">
        <v>155</v>
      </c>
      <c r="D124" s="94">
        <f>SUM(E124:J124)</f>
        <v>8520</v>
      </c>
      <c r="E124" s="220">
        <v>8520</v>
      </c>
      <c r="F124" s="216">
        <v>0</v>
      </c>
      <c r="G124" s="216">
        <v>0</v>
      </c>
      <c r="H124" s="216">
        <v>0</v>
      </c>
      <c r="I124" s="216">
        <v>0</v>
      </c>
      <c r="J124" s="221">
        <v>0</v>
      </c>
      <c r="K124" s="163"/>
      <c r="L124" s="147"/>
      <c r="M124" s="142"/>
      <c r="N124" s="142"/>
      <c r="O124" s="142"/>
      <c r="P124" s="142"/>
    </row>
    <row r="125" spans="1:16" ht="54.75" customHeight="1" thickBot="1">
      <c r="A125" s="216"/>
      <c r="B125" s="219"/>
      <c r="C125" s="204" t="s">
        <v>156</v>
      </c>
      <c r="D125" s="218">
        <f>SUM(E125:J125)</f>
        <v>7450</v>
      </c>
      <c r="E125" s="222">
        <f>E116+E94</f>
        <v>7450</v>
      </c>
      <c r="F125" s="222">
        <v>0</v>
      </c>
      <c r="G125" s="222">
        <v>0</v>
      </c>
      <c r="H125" s="222">
        <v>0</v>
      </c>
      <c r="I125" s="222">
        <v>0</v>
      </c>
      <c r="J125" s="222">
        <v>0</v>
      </c>
      <c r="K125" s="163"/>
      <c r="L125" s="147"/>
      <c r="M125" s="142"/>
      <c r="N125" s="142"/>
      <c r="O125" s="142"/>
      <c r="P125" s="142"/>
    </row>
    <row r="126" spans="1:16" ht="44.25" customHeight="1" thickBot="1">
      <c r="A126" s="247" t="s">
        <v>139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147"/>
      <c r="L126" s="147"/>
      <c r="M126" s="142"/>
      <c r="N126" s="142"/>
      <c r="O126" s="142"/>
      <c r="P126" s="142"/>
    </row>
    <row r="127" spans="1:16" ht="15.75">
      <c r="A127" s="255" t="s">
        <v>140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147"/>
      <c r="L127" s="147"/>
      <c r="M127" s="142"/>
      <c r="N127" s="142"/>
      <c r="O127" s="142"/>
      <c r="P127" s="142"/>
    </row>
    <row r="128" spans="1:16" ht="0.75" customHeight="1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147"/>
      <c r="L128" s="147"/>
      <c r="M128" s="142"/>
      <c r="N128" s="142"/>
      <c r="O128" s="142"/>
      <c r="P128" s="142"/>
    </row>
    <row r="129" spans="1:16" ht="96.75" customHeight="1">
      <c r="A129" s="202" t="s">
        <v>279</v>
      </c>
      <c r="B129" s="203" t="s">
        <v>280</v>
      </c>
      <c r="C129" s="204" t="s">
        <v>263</v>
      </c>
      <c r="D129" s="224">
        <f aca="true" t="shared" si="14" ref="D129:J129">SUM(D130:D132)</f>
        <v>9293.55</v>
      </c>
      <c r="E129" s="224">
        <f t="shared" si="14"/>
        <v>9293.55</v>
      </c>
      <c r="F129" s="224">
        <f t="shared" si="14"/>
        <v>0</v>
      </c>
      <c r="G129" s="224">
        <v>0</v>
      </c>
      <c r="H129" s="224">
        <f t="shared" si="14"/>
        <v>0</v>
      </c>
      <c r="I129" s="224">
        <f t="shared" si="14"/>
        <v>0</v>
      </c>
      <c r="J129" s="224">
        <f t="shared" si="14"/>
        <v>0</v>
      </c>
      <c r="K129" s="150"/>
      <c r="L129" s="150"/>
      <c r="M129" s="142"/>
      <c r="N129" s="142"/>
      <c r="O129" s="142"/>
      <c r="P129" s="142"/>
    </row>
    <row r="130" spans="1:16" ht="45.75" customHeight="1">
      <c r="A130" s="225"/>
      <c r="B130" s="226"/>
      <c r="C130" s="204" t="s">
        <v>146</v>
      </c>
      <c r="D130" s="224">
        <f aca="true" t="shared" si="15" ref="D130:D138">SUM(E130:J130)</f>
        <v>4293.55</v>
      </c>
      <c r="E130" s="227">
        <v>4293.55</v>
      </c>
      <c r="F130" s="227">
        <v>0</v>
      </c>
      <c r="G130" s="227">
        <v>0</v>
      </c>
      <c r="H130" s="227">
        <v>0</v>
      </c>
      <c r="I130" s="227">
        <v>0</v>
      </c>
      <c r="J130" s="228">
        <v>0</v>
      </c>
      <c r="K130" s="150"/>
      <c r="L130" s="150"/>
      <c r="M130" s="142"/>
      <c r="N130" s="142"/>
      <c r="O130" s="142"/>
      <c r="P130" s="142"/>
    </row>
    <row r="131" spans="1:16" ht="42.75" customHeight="1">
      <c r="A131" s="225"/>
      <c r="B131" s="226"/>
      <c r="C131" s="204" t="s">
        <v>155</v>
      </c>
      <c r="D131" s="224">
        <f t="shared" si="15"/>
        <v>2000</v>
      </c>
      <c r="E131" s="227">
        <f>E137</f>
        <v>2000</v>
      </c>
      <c r="F131" s="227">
        <v>0</v>
      </c>
      <c r="G131" s="227">
        <v>0</v>
      </c>
      <c r="H131" s="227">
        <v>0</v>
      </c>
      <c r="I131" s="227">
        <v>0</v>
      </c>
      <c r="J131" s="228">
        <v>0</v>
      </c>
      <c r="K131" s="150"/>
      <c r="L131" s="150"/>
      <c r="M131" s="142"/>
      <c r="N131" s="142"/>
      <c r="O131" s="142"/>
      <c r="P131" s="142"/>
    </row>
    <row r="132" spans="1:16" ht="45.75" customHeight="1">
      <c r="A132" s="225"/>
      <c r="B132" s="226"/>
      <c r="C132" s="204" t="s">
        <v>156</v>
      </c>
      <c r="D132" s="224">
        <f t="shared" si="15"/>
        <v>3000</v>
      </c>
      <c r="E132" s="227">
        <f>E138</f>
        <v>3000</v>
      </c>
      <c r="F132" s="227">
        <v>0</v>
      </c>
      <c r="G132" s="227">
        <v>0</v>
      </c>
      <c r="H132" s="227">
        <v>0</v>
      </c>
      <c r="I132" s="227">
        <v>0</v>
      </c>
      <c r="J132" s="228">
        <v>0</v>
      </c>
      <c r="K132" s="150"/>
      <c r="L132" s="150"/>
      <c r="M132" s="142"/>
      <c r="N132" s="142"/>
      <c r="O132" s="142"/>
      <c r="P132" s="142"/>
    </row>
    <row r="133" spans="1:16" ht="123" customHeight="1">
      <c r="A133" s="178" t="s">
        <v>141</v>
      </c>
      <c r="B133" s="195" t="s">
        <v>243</v>
      </c>
      <c r="C133" s="31" t="s">
        <v>255</v>
      </c>
      <c r="D133" s="132">
        <f t="shared" si="15"/>
        <v>500</v>
      </c>
      <c r="E133" s="133">
        <v>500</v>
      </c>
      <c r="F133" s="133">
        <v>0</v>
      </c>
      <c r="G133" s="133">
        <v>0</v>
      </c>
      <c r="H133" s="133">
        <v>0</v>
      </c>
      <c r="I133" s="133">
        <v>0</v>
      </c>
      <c r="J133" s="138">
        <v>0</v>
      </c>
      <c r="K133" s="150" t="s">
        <v>245</v>
      </c>
      <c r="L133" s="150" t="s">
        <v>314</v>
      </c>
      <c r="M133" s="142"/>
      <c r="N133" s="142"/>
      <c r="O133" s="142"/>
      <c r="P133" s="142"/>
    </row>
    <row r="134" spans="1:16" ht="123.75" customHeight="1">
      <c r="A134" s="178" t="s">
        <v>212</v>
      </c>
      <c r="B134" s="195" t="s">
        <v>175</v>
      </c>
      <c r="C134" s="31" t="s">
        <v>255</v>
      </c>
      <c r="D134" s="132">
        <f t="shared" si="15"/>
        <v>153</v>
      </c>
      <c r="E134" s="133">
        <v>153</v>
      </c>
      <c r="F134" s="133">
        <v>0</v>
      </c>
      <c r="G134" s="133">
        <v>0</v>
      </c>
      <c r="H134" s="133">
        <v>0</v>
      </c>
      <c r="I134" s="133">
        <v>0</v>
      </c>
      <c r="J134" s="138">
        <v>0</v>
      </c>
      <c r="K134" s="150" t="s">
        <v>245</v>
      </c>
      <c r="L134" s="150" t="s">
        <v>314</v>
      </c>
      <c r="M134" s="142"/>
      <c r="N134" s="142"/>
      <c r="O134" s="142"/>
      <c r="P134" s="142"/>
    </row>
    <row r="135" spans="1:16" ht="100.5" customHeight="1">
      <c r="A135" s="178" t="s">
        <v>213</v>
      </c>
      <c r="B135" s="195" t="s">
        <v>176</v>
      </c>
      <c r="C135" s="31" t="s">
        <v>255</v>
      </c>
      <c r="D135" s="132">
        <f t="shared" si="15"/>
        <v>3640</v>
      </c>
      <c r="E135" s="133">
        <v>3640</v>
      </c>
      <c r="F135" s="133">
        <v>0</v>
      </c>
      <c r="G135" s="133">
        <v>0</v>
      </c>
      <c r="H135" s="133">
        <v>0</v>
      </c>
      <c r="I135" s="133">
        <v>0</v>
      </c>
      <c r="J135" s="138">
        <v>0</v>
      </c>
      <c r="K135" s="150" t="s">
        <v>245</v>
      </c>
      <c r="L135" s="150" t="s">
        <v>336</v>
      </c>
      <c r="M135" s="142"/>
      <c r="N135" s="142"/>
      <c r="O135" s="142"/>
      <c r="P135" s="142"/>
    </row>
    <row r="136" spans="1:16" ht="122.25" customHeight="1">
      <c r="A136" s="178" t="s">
        <v>214</v>
      </c>
      <c r="B136" s="195" t="s">
        <v>236</v>
      </c>
      <c r="C136" s="31" t="s">
        <v>255</v>
      </c>
      <c r="D136" s="132">
        <f t="shared" si="15"/>
        <v>0.55</v>
      </c>
      <c r="E136" s="133">
        <v>0.55</v>
      </c>
      <c r="F136" s="133">
        <v>0</v>
      </c>
      <c r="G136" s="133">
        <v>0</v>
      </c>
      <c r="H136" s="133">
        <v>0</v>
      </c>
      <c r="I136" s="133">
        <v>0</v>
      </c>
      <c r="J136" s="138">
        <v>0</v>
      </c>
      <c r="K136" s="150" t="s">
        <v>245</v>
      </c>
      <c r="L136" s="150" t="s">
        <v>314</v>
      </c>
      <c r="M136" s="142"/>
      <c r="N136" s="142"/>
      <c r="O136" s="142"/>
      <c r="P136" s="142"/>
    </row>
    <row r="137" spans="1:16" ht="125.25" customHeight="1">
      <c r="A137" s="240" t="s">
        <v>299</v>
      </c>
      <c r="B137" s="241" t="s">
        <v>317</v>
      </c>
      <c r="C137" s="31" t="s">
        <v>155</v>
      </c>
      <c r="D137" s="132">
        <f t="shared" si="15"/>
        <v>2000</v>
      </c>
      <c r="E137" s="133">
        <v>2000</v>
      </c>
      <c r="F137" s="133">
        <v>0</v>
      </c>
      <c r="G137" s="133">
        <v>0</v>
      </c>
      <c r="H137" s="133">
        <v>0</v>
      </c>
      <c r="I137" s="133">
        <v>0</v>
      </c>
      <c r="J137" s="138">
        <v>0</v>
      </c>
      <c r="K137" s="150" t="s">
        <v>245</v>
      </c>
      <c r="L137" s="172" t="s">
        <v>315</v>
      </c>
      <c r="M137" s="142"/>
      <c r="N137" s="142"/>
      <c r="O137" s="142"/>
      <c r="P137" s="142"/>
    </row>
    <row r="138" spans="1:16" ht="128.25" customHeight="1">
      <c r="A138" s="240"/>
      <c r="B138" s="242"/>
      <c r="C138" s="31" t="s">
        <v>256</v>
      </c>
      <c r="D138" s="132">
        <f t="shared" si="15"/>
        <v>3000</v>
      </c>
      <c r="E138" s="133">
        <v>3000</v>
      </c>
      <c r="F138" s="133">
        <v>0</v>
      </c>
      <c r="G138" s="133">
        <v>0</v>
      </c>
      <c r="H138" s="133">
        <v>0</v>
      </c>
      <c r="I138" s="133">
        <v>0</v>
      </c>
      <c r="J138" s="138">
        <v>0</v>
      </c>
      <c r="K138" s="179" t="s">
        <v>245</v>
      </c>
      <c r="L138" s="172" t="s">
        <v>316</v>
      </c>
      <c r="M138" s="142"/>
      <c r="N138" s="142"/>
      <c r="O138" s="142"/>
      <c r="P138" s="142"/>
    </row>
    <row r="139" spans="1:16" ht="54.75" customHeight="1">
      <c r="A139" s="144" t="s">
        <v>281</v>
      </c>
      <c r="B139" s="187" t="s">
        <v>282</v>
      </c>
      <c r="C139" s="143" t="s">
        <v>263</v>
      </c>
      <c r="D139" s="146">
        <f aca="true" t="shared" si="16" ref="D139:D145">SUM(E139:J139)</f>
        <v>1848.0739999999998</v>
      </c>
      <c r="E139" s="146">
        <f aca="true" t="shared" si="17" ref="E139:J139">SUM(E140:E142)</f>
        <v>1848.0739999999998</v>
      </c>
      <c r="F139" s="146">
        <f t="shared" si="17"/>
        <v>0</v>
      </c>
      <c r="G139" s="146">
        <v>0</v>
      </c>
      <c r="H139" s="146">
        <f t="shared" si="17"/>
        <v>0</v>
      </c>
      <c r="I139" s="146">
        <f t="shared" si="17"/>
        <v>0</v>
      </c>
      <c r="J139" s="146">
        <f t="shared" si="17"/>
        <v>0</v>
      </c>
      <c r="K139" s="179"/>
      <c r="L139" s="180"/>
      <c r="M139" s="142"/>
      <c r="N139" s="142"/>
      <c r="O139" s="142"/>
      <c r="P139" s="142"/>
    </row>
    <row r="140" spans="1:16" ht="50.25" customHeight="1">
      <c r="A140" s="178"/>
      <c r="B140" s="195"/>
      <c r="C140" s="143" t="s">
        <v>146</v>
      </c>
      <c r="D140" s="146">
        <f t="shared" si="16"/>
        <v>1848.0739999999998</v>
      </c>
      <c r="E140" s="155">
        <f>SUM(E143+E144+E145)</f>
        <v>1848.0739999999998</v>
      </c>
      <c r="F140" s="155">
        <v>0</v>
      </c>
      <c r="G140" s="155">
        <v>0</v>
      </c>
      <c r="H140" s="155">
        <v>0</v>
      </c>
      <c r="I140" s="155">
        <v>0</v>
      </c>
      <c r="J140" s="156">
        <v>0</v>
      </c>
      <c r="K140" s="179"/>
      <c r="L140" s="180"/>
      <c r="M140" s="142"/>
      <c r="N140" s="142"/>
      <c r="O140" s="142"/>
      <c r="P140" s="142"/>
    </row>
    <row r="141" spans="1:16" ht="43.5" customHeight="1">
      <c r="A141" s="178"/>
      <c r="B141" s="195"/>
      <c r="C141" s="143" t="s">
        <v>155</v>
      </c>
      <c r="D141" s="146">
        <f t="shared" si="16"/>
        <v>0</v>
      </c>
      <c r="E141" s="155">
        <v>0</v>
      </c>
      <c r="F141" s="155">
        <v>0</v>
      </c>
      <c r="G141" s="155">
        <v>0</v>
      </c>
      <c r="H141" s="155">
        <v>0</v>
      </c>
      <c r="I141" s="155">
        <v>0</v>
      </c>
      <c r="J141" s="156">
        <v>0</v>
      </c>
      <c r="K141" s="179"/>
      <c r="L141" s="180"/>
      <c r="M141" s="142"/>
      <c r="N141" s="142"/>
      <c r="O141" s="142"/>
      <c r="P141" s="142"/>
    </row>
    <row r="142" spans="1:16" ht="41.25" customHeight="1">
      <c r="A142" s="178"/>
      <c r="B142" s="195"/>
      <c r="C142" s="143" t="s">
        <v>156</v>
      </c>
      <c r="D142" s="146">
        <f t="shared" si="16"/>
        <v>0</v>
      </c>
      <c r="E142" s="155">
        <v>0</v>
      </c>
      <c r="F142" s="155">
        <v>0</v>
      </c>
      <c r="G142" s="155">
        <v>0</v>
      </c>
      <c r="H142" s="155">
        <v>0</v>
      </c>
      <c r="I142" s="155">
        <v>0</v>
      </c>
      <c r="J142" s="156">
        <v>0</v>
      </c>
      <c r="K142" s="147"/>
      <c r="L142" s="147"/>
      <c r="M142" s="142"/>
      <c r="N142" s="142"/>
      <c r="O142" s="142"/>
      <c r="P142" s="142"/>
    </row>
    <row r="143" spans="1:16" s="15" customFormat="1" ht="121.5" customHeight="1">
      <c r="A143" s="171" t="s">
        <v>283</v>
      </c>
      <c r="B143" s="195" t="s">
        <v>175</v>
      </c>
      <c r="C143" s="31" t="s">
        <v>255</v>
      </c>
      <c r="D143" s="132">
        <f t="shared" si="16"/>
        <v>347.905</v>
      </c>
      <c r="E143" s="135">
        <v>347.905</v>
      </c>
      <c r="F143" s="135">
        <v>0</v>
      </c>
      <c r="G143" s="135">
        <v>0</v>
      </c>
      <c r="H143" s="135">
        <v>0</v>
      </c>
      <c r="I143" s="135">
        <v>0</v>
      </c>
      <c r="J143" s="139">
        <v>0</v>
      </c>
      <c r="K143" s="163" t="s">
        <v>248</v>
      </c>
      <c r="L143" s="150" t="s">
        <v>314</v>
      </c>
      <c r="M143" s="181"/>
      <c r="N143" s="181"/>
      <c r="O143" s="181"/>
      <c r="P143" s="181"/>
    </row>
    <row r="144" spans="1:16" s="15" customFormat="1" ht="126.75" customHeight="1">
      <c r="A144" s="171" t="s">
        <v>339</v>
      </c>
      <c r="B144" s="195" t="s">
        <v>341</v>
      </c>
      <c r="C144" s="31" t="s">
        <v>255</v>
      </c>
      <c r="D144" s="132">
        <f t="shared" si="16"/>
        <v>1191.168</v>
      </c>
      <c r="E144" s="135">
        <v>1191.168</v>
      </c>
      <c r="F144" s="135">
        <v>0</v>
      </c>
      <c r="G144" s="135">
        <v>0</v>
      </c>
      <c r="H144" s="135">
        <v>0</v>
      </c>
      <c r="I144" s="135">
        <v>0</v>
      </c>
      <c r="J144" s="139">
        <v>0</v>
      </c>
      <c r="K144" s="163" t="s">
        <v>343</v>
      </c>
      <c r="L144" s="150" t="s">
        <v>314</v>
      </c>
      <c r="M144" s="181"/>
      <c r="N144" s="181"/>
      <c r="O144" s="181"/>
      <c r="P144" s="181"/>
    </row>
    <row r="145" spans="1:16" s="15" customFormat="1" ht="122.25" customHeight="1">
      <c r="A145" s="171" t="s">
        <v>340</v>
      </c>
      <c r="B145" s="195" t="s">
        <v>342</v>
      </c>
      <c r="C145" s="31" t="s">
        <v>255</v>
      </c>
      <c r="D145" s="132">
        <f t="shared" si="16"/>
        <v>309.001</v>
      </c>
      <c r="E145" s="135">
        <v>309.001</v>
      </c>
      <c r="F145" s="135">
        <v>0</v>
      </c>
      <c r="G145" s="135">
        <v>0</v>
      </c>
      <c r="H145" s="135">
        <v>0</v>
      </c>
      <c r="I145" s="135">
        <v>0</v>
      </c>
      <c r="J145" s="139">
        <v>0</v>
      </c>
      <c r="K145" s="163" t="s">
        <v>343</v>
      </c>
      <c r="L145" s="172" t="s">
        <v>365</v>
      </c>
      <c r="M145" s="181"/>
      <c r="N145" s="181"/>
      <c r="O145" s="181"/>
      <c r="P145" s="181"/>
    </row>
    <row r="146" spans="1:16" s="15" customFormat="1" ht="61.5" customHeight="1">
      <c r="A146" s="171"/>
      <c r="B146" s="196" t="s">
        <v>143</v>
      </c>
      <c r="C146" s="143" t="s">
        <v>263</v>
      </c>
      <c r="D146" s="164">
        <f aca="true" t="shared" si="18" ref="D146:J146">SUM(D147:D149)</f>
        <v>11141.624</v>
      </c>
      <c r="E146" s="164">
        <f t="shared" si="18"/>
        <v>11141.624</v>
      </c>
      <c r="F146" s="164">
        <f t="shared" si="18"/>
        <v>0</v>
      </c>
      <c r="G146" s="164">
        <v>0</v>
      </c>
      <c r="H146" s="164">
        <f t="shared" si="18"/>
        <v>0</v>
      </c>
      <c r="I146" s="164">
        <f t="shared" si="18"/>
        <v>0</v>
      </c>
      <c r="J146" s="164">
        <f t="shared" si="18"/>
        <v>0</v>
      </c>
      <c r="K146" s="163"/>
      <c r="L146" s="150"/>
      <c r="M146" s="181"/>
      <c r="N146" s="181"/>
      <c r="O146" s="181"/>
      <c r="P146" s="181"/>
    </row>
    <row r="147" spans="1:16" s="15" customFormat="1" ht="47.25" customHeight="1">
      <c r="A147" s="171"/>
      <c r="B147" s="195"/>
      <c r="C147" s="143" t="s">
        <v>146</v>
      </c>
      <c r="D147" s="166">
        <f>SUM(E147:J147)</f>
        <v>6141.624</v>
      </c>
      <c r="E147" s="167">
        <f>E140+E130</f>
        <v>6141.624</v>
      </c>
      <c r="F147" s="168">
        <v>0</v>
      </c>
      <c r="G147" s="168">
        <v>0</v>
      </c>
      <c r="H147" s="168">
        <v>0</v>
      </c>
      <c r="I147" s="168">
        <v>0</v>
      </c>
      <c r="J147" s="176">
        <v>0</v>
      </c>
      <c r="K147" s="163"/>
      <c r="L147" s="150"/>
      <c r="M147" s="181"/>
      <c r="N147" s="181"/>
      <c r="O147" s="181"/>
      <c r="P147" s="181"/>
    </row>
    <row r="148" spans="1:16" s="15" customFormat="1" ht="45" customHeight="1">
      <c r="A148" s="171"/>
      <c r="B148" s="195"/>
      <c r="C148" s="143" t="s">
        <v>155</v>
      </c>
      <c r="D148" s="166">
        <f>SUM(E148:J148)</f>
        <v>2000</v>
      </c>
      <c r="E148" s="167">
        <v>2000</v>
      </c>
      <c r="F148" s="168">
        <v>0</v>
      </c>
      <c r="G148" s="168">
        <v>0</v>
      </c>
      <c r="H148" s="168">
        <v>0</v>
      </c>
      <c r="I148" s="168">
        <v>0</v>
      </c>
      <c r="J148" s="176">
        <v>0</v>
      </c>
      <c r="K148" s="163"/>
      <c r="L148" s="150"/>
      <c r="M148" s="181"/>
      <c r="N148" s="181"/>
      <c r="O148" s="181"/>
      <c r="P148" s="181"/>
    </row>
    <row r="149" spans="1:16" s="15" customFormat="1" ht="44.25" customHeight="1">
      <c r="A149" s="168"/>
      <c r="B149" s="197"/>
      <c r="C149" s="143" t="s">
        <v>156</v>
      </c>
      <c r="D149" s="164">
        <f>SUM(E149:J149)</f>
        <v>3000</v>
      </c>
      <c r="E149" s="177">
        <v>3000</v>
      </c>
      <c r="F149" s="177">
        <v>0</v>
      </c>
      <c r="G149" s="177">
        <v>0</v>
      </c>
      <c r="H149" s="177">
        <v>0</v>
      </c>
      <c r="I149" s="177">
        <v>0</v>
      </c>
      <c r="J149" s="177">
        <v>0</v>
      </c>
      <c r="K149" s="182"/>
      <c r="L149" s="182"/>
      <c r="M149" s="181"/>
      <c r="N149" s="181"/>
      <c r="O149" s="181"/>
      <c r="P149" s="181"/>
    </row>
    <row r="150" spans="1:16" s="15" customFormat="1" ht="27" customHeight="1">
      <c r="A150" s="201"/>
      <c r="B150" s="198"/>
      <c r="C150" s="183"/>
      <c r="D150" s="184"/>
      <c r="E150" s="184"/>
      <c r="F150" s="184"/>
      <c r="G150" s="184"/>
      <c r="H150" s="184"/>
      <c r="I150" s="184"/>
      <c r="J150" s="184"/>
      <c r="K150" s="182"/>
      <c r="L150" s="182"/>
      <c r="M150" s="181"/>
      <c r="N150" s="181"/>
      <c r="O150" s="181"/>
      <c r="P150" s="181"/>
    </row>
    <row r="151" spans="1:16" s="15" customFormat="1" ht="53.25" customHeight="1">
      <c r="A151" s="201"/>
      <c r="B151" s="199" t="s">
        <v>16</v>
      </c>
      <c r="C151" s="143" t="s">
        <v>263</v>
      </c>
      <c r="D151" s="164">
        <f aca="true" t="shared" si="19" ref="D151:J151">SUM(D152:D154)</f>
        <v>369961.25</v>
      </c>
      <c r="E151" s="164">
        <f t="shared" si="19"/>
        <v>52609</v>
      </c>
      <c r="F151" s="164">
        <f t="shared" si="19"/>
        <v>13091</v>
      </c>
      <c r="G151" s="164">
        <v>0</v>
      </c>
      <c r="H151" s="164">
        <f t="shared" si="19"/>
        <v>19500</v>
      </c>
      <c r="I151" s="164">
        <f t="shared" si="19"/>
        <v>121550</v>
      </c>
      <c r="J151" s="164">
        <f t="shared" si="19"/>
        <v>163211.25</v>
      </c>
      <c r="K151" s="182"/>
      <c r="L151" s="182"/>
      <c r="M151" s="181"/>
      <c r="N151" s="181"/>
      <c r="O151" s="181"/>
      <c r="P151" s="181"/>
    </row>
    <row r="152" spans="1:16" s="15" customFormat="1" ht="45.75" customHeight="1">
      <c r="A152" s="201"/>
      <c r="B152" s="198"/>
      <c r="C152" s="143" t="s">
        <v>146</v>
      </c>
      <c r="D152" s="166">
        <f>SUM(E152:J152)</f>
        <v>124013.20999999999</v>
      </c>
      <c r="E152" s="167">
        <f aca="true" t="shared" si="20" ref="E152:F154">E147+E123+E87</f>
        <v>21000</v>
      </c>
      <c r="F152" s="167">
        <f t="shared" si="20"/>
        <v>4000</v>
      </c>
      <c r="G152" s="167">
        <v>0</v>
      </c>
      <c r="H152" s="167">
        <f aca="true" t="shared" si="21" ref="H152:J154">H147+H123+H87</f>
        <v>6500</v>
      </c>
      <c r="I152" s="167">
        <f t="shared" si="21"/>
        <v>40000</v>
      </c>
      <c r="J152" s="167">
        <f t="shared" si="21"/>
        <v>52513.21</v>
      </c>
      <c r="K152" s="182"/>
      <c r="L152" s="182"/>
      <c r="M152" s="181"/>
      <c r="N152" s="181"/>
      <c r="O152" s="181"/>
      <c r="P152" s="181"/>
    </row>
    <row r="153" spans="1:16" s="15" customFormat="1" ht="44.25" customHeight="1">
      <c r="A153" s="201"/>
      <c r="B153" s="198"/>
      <c r="C153" s="143" t="s">
        <v>155</v>
      </c>
      <c r="D153" s="166">
        <f>SUM(E153:J153)</f>
        <v>122860.52</v>
      </c>
      <c r="E153" s="167">
        <f t="shared" si="20"/>
        <v>14859</v>
      </c>
      <c r="F153" s="167">
        <f t="shared" si="20"/>
        <v>5741</v>
      </c>
      <c r="G153" s="167">
        <v>0</v>
      </c>
      <c r="H153" s="167">
        <f t="shared" si="21"/>
        <v>6500</v>
      </c>
      <c r="I153" s="167">
        <f t="shared" si="21"/>
        <v>40550</v>
      </c>
      <c r="J153" s="167">
        <f t="shared" si="21"/>
        <v>55210.520000000004</v>
      </c>
      <c r="K153" s="182"/>
      <c r="L153" s="182"/>
      <c r="M153" s="181"/>
      <c r="N153" s="181"/>
      <c r="O153" s="181"/>
      <c r="P153" s="181"/>
    </row>
    <row r="154" spans="1:16" s="15" customFormat="1" ht="46.5" customHeight="1">
      <c r="A154" s="167"/>
      <c r="B154" s="200"/>
      <c r="C154" s="143" t="s">
        <v>156</v>
      </c>
      <c r="D154" s="164">
        <f>SUM(E154:J154)</f>
        <v>123087.52</v>
      </c>
      <c r="E154" s="177">
        <f t="shared" si="20"/>
        <v>16750</v>
      </c>
      <c r="F154" s="177">
        <f t="shared" si="20"/>
        <v>3350</v>
      </c>
      <c r="G154" s="177">
        <v>0</v>
      </c>
      <c r="H154" s="177">
        <f t="shared" si="21"/>
        <v>6500</v>
      </c>
      <c r="I154" s="177">
        <f t="shared" si="21"/>
        <v>41000</v>
      </c>
      <c r="J154" s="177">
        <f t="shared" si="21"/>
        <v>55487.520000000004</v>
      </c>
      <c r="K154" s="182"/>
      <c r="L154" s="182"/>
      <c r="M154" s="181"/>
      <c r="N154" s="181"/>
      <c r="O154" s="181"/>
      <c r="P154" s="181"/>
    </row>
    <row r="155" spans="1:16" ht="1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1:16" ht="1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1:16" ht="15">
      <c r="A157" s="142"/>
      <c r="B157" s="142"/>
      <c r="C157" s="142"/>
      <c r="D157" s="165"/>
      <c r="E157" s="165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1:16" ht="1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1:16" ht="1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1:16" ht="1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1:16" ht="1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1:16" ht="1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1:16" ht="1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1:16" ht="1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1:16" ht="1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  <row r="166" spans="1:16" ht="1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</row>
    <row r="167" spans="1:16" ht="1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</row>
    <row r="168" spans="1:16" ht="1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1:16" ht="1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</row>
    <row r="170" spans="1:16" ht="1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</row>
    <row r="171" spans="1:16" ht="1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</row>
    <row r="172" spans="1:16" ht="1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</row>
    <row r="173" spans="1:16" ht="1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</row>
    <row r="174" spans="1:16" ht="1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</row>
    <row r="175" spans="1:16" ht="1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</row>
    <row r="176" spans="1:16" ht="1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1:16" ht="1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1:16" ht="1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</row>
    <row r="179" spans="1:16" ht="1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</row>
    <row r="180" spans="1:16" ht="1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1:16" ht="1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</row>
    <row r="182" spans="1:16" ht="1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</row>
    <row r="183" spans="1:16" ht="1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1:16" ht="1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1:16" ht="1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</row>
    <row r="186" spans="1:16" ht="1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1:16" ht="1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</row>
    <row r="188" spans="1:16" ht="1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</row>
    <row r="189" spans="1:16" ht="1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</row>
    <row r="190" spans="1:16" ht="1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</row>
    <row r="191" spans="1:16" ht="1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</row>
    <row r="192" spans="1:16" ht="1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</row>
    <row r="193" spans="1:16" ht="1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</row>
    <row r="194" spans="1:16" ht="1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1:16" ht="1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1:16" ht="1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1:16" ht="1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</row>
    <row r="198" spans="1:16" ht="1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</row>
    <row r="199" spans="1:16" ht="1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1:16" ht="1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</row>
    <row r="201" spans="1:16" ht="1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</row>
    <row r="202" spans="1:16" ht="1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</row>
    <row r="203" spans="1:16" ht="1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</row>
    <row r="204" spans="1:16" ht="1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</row>
    <row r="205" spans="1:16" ht="1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</row>
  </sheetData>
  <sheetProtection/>
  <mergeCells count="48">
    <mergeCell ref="L104:L106"/>
    <mergeCell ref="A60:A62"/>
    <mergeCell ref="B60:B62"/>
    <mergeCell ref="L60:L62"/>
    <mergeCell ref="A75:A77"/>
    <mergeCell ref="B75:B77"/>
    <mergeCell ref="K75:K77"/>
    <mergeCell ref="F6:J6"/>
    <mergeCell ref="A100:A102"/>
    <mergeCell ref="B100:B102"/>
    <mergeCell ref="L47:L49"/>
    <mergeCell ref="A47:A49"/>
    <mergeCell ref="B47:B49"/>
    <mergeCell ref="L27:L29"/>
    <mergeCell ref="B24:B26"/>
    <mergeCell ref="A24:A26"/>
    <mergeCell ref="L24:L26"/>
    <mergeCell ref="A1:J1"/>
    <mergeCell ref="A3:J3"/>
    <mergeCell ref="A4:J4"/>
    <mergeCell ref="F5:J5"/>
    <mergeCell ref="A127:J127"/>
    <mergeCell ref="A90:J90"/>
    <mergeCell ref="A15:J15"/>
    <mergeCell ref="B27:B29"/>
    <mergeCell ref="A27:A29"/>
    <mergeCell ref="A104:A106"/>
    <mergeCell ref="B104:B106"/>
    <mergeCell ref="F7:J7"/>
    <mergeCell ref="J12:J13"/>
    <mergeCell ref="F12:F13"/>
    <mergeCell ref="I12:I13"/>
    <mergeCell ref="D9:J9"/>
    <mergeCell ref="H12:H13"/>
    <mergeCell ref="D10:D13"/>
    <mergeCell ref="E10:J10"/>
    <mergeCell ref="E11:F11"/>
    <mergeCell ref="G12:G13"/>
    <mergeCell ref="A137:A138"/>
    <mergeCell ref="B137:B138"/>
    <mergeCell ref="K9:K13"/>
    <mergeCell ref="L9:L13"/>
    <mergeCell ref="B9:B13"/>
    <mergeCell ref="A9:A13"/>
    <mergeCell ref="E12:E13"/>
    <mergeCell ref="C9:C13"/>
    <mergeCell ref="H11:J11"/>
    <mergeCell ref="A126:J126"/>
  </mergeCells>
  <printOptions/>
  <pageMargins left="0.11811023622047245" right="0.15748031496062992" top="0.1968503937007874" bottom="0.1968503937007874" header="0" footer="0"/>
  <pageSetup fitToHeight="0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5"/>
  <sheetViews>
    <sheetView zoomScale="78" zoomScaleNormal="78" zoomScalePageLayoutView="0" workbookViewId="0" topLeftCell="A5">
      <pane ySplit="9" topLeftCell="BM14" activePane="bottomLeft" state="frozen"/>
      <selection pane="topLeft" activeCell="A5" sqref="A5"/>
      <selection pane="bottomLeft" activeCell="J57" sqref="J57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16.57421875" style="0" customWidth="1"/>
    <col min="4" max="4" width="10.8515625" style="4" customWidth="1"/>
    <col min="5" max="5" width="14.57421875" style="4" customWidth="1"/>
    <col min="6" max="6" width="16.00390625" style="4" customWidth="1"/>
    <col min="7" max="12" width="15.421875" style="4" customWidth="1"/>
    <col min="13" max="13" width="15.140625" style="4" customWidth="1"/>
  </cols>
  <sheetData>
    <row r="1" spans="1:13" ht="15.7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5.75">
      <c r="A2" s="7"/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38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8" customHeight="1">
      <c r="A5" s="8"/>
      <c r="B5" s="8"/>
      <c r="C5" s="8"/>
      <c r="D5" s="8"/>
      <c r="E5" s="8"/>
      <c r="F5" s="304" t="s">
        <v>133</v>
      </c>
      <c r="G5" s="304"/>
      <c r="H5" s="304"/>
      <c r="I5" s="304"/>
      <c r="J5" s="304"/>
      <c r="K5" s="304"/>
      <c r="L5" s="304"/>
      <c r="M5" s="304"/>
    </row>
    <row r="6" spans="1:13" ht="18" customHeight="1">
      <c r="A6" s="8"/>
      <c r="B6" s="8"/>
      <c r="C6" s="8"/>
      <c r="D6" s="8"/>
      <c r="E6" s="8"/>
      <c r="F6" s="249" t="s">
        <v>131</v>
      </c>
      <c r="G6" s="249"/>
      <c r="H6" s="249"/>
      <c r="I6" s="249"/>
      <c r="J6" s="249"/>
      <c r="K6" s="249"/>
      <c r="L6" s="249"/>
      <c r="M6" s="249"/>
    </row>
    <row r="7" spans="1:13" ht="20.25" customHeight="1">
      <c r="A7" s="8"/>
      <c r="B7" s="17"/>
      <c r="C7" s="8"/>
      <c r="D7" s="8"/>
      <c r="E7" s="8"/>
      <c r="F7" s="249" t="s">
        <v>130</v>
      </c>
      <c r="G7" s="249"/>
      <c r="H7" s="249"/>
      <c r="I7" s="249"/>
      <c r="J7" s="249"/>
      <c r="K7" s="249"/>
      <c r="L7" s="249"/>
      <c r="M7" s="249"/>
    </row>
    <row r="8" spans="1:13" ht="20.25" customHeight="1">
      <c r="A8" s="8"/>
      <c r="B8" s="17"/>
      <c r="C8" s="8"/>
      <c r="D8" s="8"/>
      <c r="E8" s="8"/>
      <c r="F8" s="249" t="s">
        <v>129</v>
      </c>
      <c r="G8" s="249"/>
      <c r="H8" s="249"/>
      <c r="I8" s="249"/>
      <c r="J8" s="249"/>
      <c r="K8" s="249"/>
      <c r="L8" s="249"/>
      <c r="M8" s="249"/>
    </row>
    <row r="9" spans="1:13" ht="18.75" customHeight="1" thickBot="1">
      <c r="A9" s="8"/>
      <c r="B9" s="8"/>
      <c r="C9" s="17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310" t="s">
        <v>120</v>
      </c>
      <c r="B10" s="308" t="s">
        <v>119</v>
      </c>
      <c r="C10" s="319" t="s">
        <v>128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1"/>
    </row>
    <row r="11" spans="1:13" ht="25.5" customHeight="1">
      <c r="A11" s="311"/>
      <c r="B11" s="309"/>
      <c r="C11" s="302" t="s">
        <v>121</v>
      </c>
      <c r="D11" s="312" t="s">
        <v>122</v>
      </c>
      <c r="E11" s="317" t="s">
        <v>123</v>
      </c>
      <c r="F11" s="313" t="s">
        <v>124</v>
      </c>
      <c r="G11" s="313" t="s">
        <v>125</v>
      </c>
      <c r="H11" s="313" t="s">
        <v>126</v>
      </c>
      <c r="I11" s="103" t="s">
        <v>136</v>
      </c>
      <c r="J11" s="104" t="s">
        <v>135</v>
      </c>
      <c r="K11" s="120"/>
      <c r="L11" s="120"/>
      <c r="M11" s="315"/>
    </row>
    <row r="12" spans="1:13" ht="15.75" customHeight="1">
      <c r="A12" s="10"/>
      <c r="B12" s="10"/>
      <c r="C12" s="303"/>
      <c r="D12" s="251"/>
      <c r="E12" s="318"/>
      <c r="F12" s="316"/>
      <c r="G12" s="316"/>
      <c r="H12" s="314"/>
      <c r="I12" s="102"/>
      <c r="J12" s="102"/>
      <c r="K12" s="119"/>
      <c r="L12" s="119"/>
      <c r="M12" s="315"/>
    </row>
    <row r="13" spans="1:38" ht="15.75">
      <c r="A13" s="6">
        <v>0</v>
      </c>
      <c r="B13" s="6">
        <v>1</v>
      </c>
      <c r="C13" s="18"/>
      <c r="D13" s="13"/>
      <c r="E13" s="13">
        <v>3</v>
      </c>
      <c r="F13" s="13"/>
      <c r="G13" s="13"/>
      <c r="H13" s="62">
        <v>4</v>
      </c>
      <c r="I13" s="62"/>
      <c r="J13" s="62"/>
      <c r="K13" s="113"/>
      <c r="L13" s="113"/>
      <c r="M13" s="11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.75" thickBot="1">
      <c r="A14" s="305" t="s">
        <v>127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8.75" customHeight="1" thickBot="1">
      <c r="A15" s="285" t="s">
        <v>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3" ht="21" customHeight="1">
      <c r="A16" s="288" t="s">
        <v>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90"/>
      <c r="L16" s="290"/>
      <c r="M16" s="291"/>
    </row>
    <row r="17" spans="1:15" s="14" customFormat="1" ht="58.5" customHeight="1">
      <c r="A17" s="68" t="s">
        <v>108</v>
      </c>
      <c r="B17" s="31" t="s">
        <v>25</v>
      </c>
      <c r="C17" s="67">
        <f>SUM(D17:H17)</f>
        <v>4008.033</v>
      </c>
      <c r="D17" s="69">
        <v>3908.033</v>
      </c>
      <c r="E17" s="69">
        <v>100</v>
      </c>
      <c r="F17" s="69"/>
      <c r="G17" s="69"/>
      <c r="H17" s="69"/>
      <c r="I17" s="105">
        <v>5000</v>
      </c>
      <c r="J17" s="69">
        <f>C17-I17</f>
        <v>-991.9670000000001</v>
      </c>
      <c r="K17" s="114"/>
      <c r="L17" s="114"/>
      <c r="M17" s="114"/>
      <c r="N17" s="106"/>
      <c r="O17" s="22"/>
    </row>
    <row r="18" spans="1:15" s="14" customFormat="1" ht="61.5" customHeight="1">
      <c r="A18" s="68" t="s">
        <v>109</v>
      </c>
      <c r="B18" s="32" t="s">
        <v>26</v>
      </c>
      <c r="C18" s="67">
        <f aca="true" t="shared" si="0" ref="C18:C33">SUM(D18:H18)</f>
        <v>4788</v>
      </c>
      <c r="D18" s="69">
        <v>2591.967</v>
      </c>
      <c r="E18" s="69">
        <v>2196.033</v>
      </c>
      <c r="F18" s="69"/>
      <c r="G18" s="69"/>
      <c r="H18" s="69"/>
      <c r="I18" s="105">
        <v>1400</v>
      </c>
      <c r="J18" s="69">
        <f aca="true" t="shared" si="1" ref="J18:J72">C18-I18</f>
        <v>3388</v>
      </c>
      <c r="K18" s="114"/>
      <c r="L18" s="114"/>
      <c r="M18" s="114"/>
      <c r="N18" s="106"/>
      <c r="O18" s="22"/>
    </row>
    <row r="19" spans="1:15" s="14" customFormat="1" ht="48.75" customHeight="1">
      <c r="A19" s="68" t="s">
        <v>63</v>
      </c>
      <c r="B19" s="31" t="s">
        <v>27</v>
      </c>
      <c r="C19" s="67">
        <f t="shared" si="0"/>
        <v>0</v>
      </c>
      <c r="D19" s="69">
        <v>0</v>
      </c>
      <c r="E19" s="69">
        <v>0</v>
      </c>
      <c r="F19" s="69"/>
      <c r="G19" s="69"/>
      <c r="H19" s="69"/>
      <c r="I19" s="105">
        <v>1650</v>
      </c>
      <c r="J19" s="69">
        <f t="shared" si="1"/>
        <v>-1650</v>
      </c>
      <c r="K19" s="114"/>
      <c r="L19" s="114"/>
      <c r="M19" s="114"/>
      <c r="N19" s="106"/>
      <c r="O19" s="22"/>
    </row>
    <row r="20" spans="1:15" s="14" customFormat="1" ht="63" customHeight="1">
      <c r="A20" s="68" t="s">
        <v>64</v>
      </c>
      <c r="B20" s="31" t="s">
        <v>28</v>
      </c>
      <c r="C20" s="67">
        <f t="shared" si="0"/>
        <v>4498</v>
      </c>
      <c r="D20" s="69"/>
      <c r="E20" s="69">
        <v>1498</v>
      </c>
      <c r="F20" s="69">
        <v>3000</v>
      </c>
      <c r="G20" s="69"/>
      <c r="H20" s="69"/>
      <c r="I20" s="105">
        <v>4498</v>
      </c>
      <c r="J20" s="69">
        <f t="shared" si="1"/>
        <v>0</v>
      </c>
      <c r="K20" s="114"/>
      <c r="L20" s="114"/>
      <c r="M20" s="114"/>
      <c r="N20" s="106"/>
      <c r="O20" s="22"/>
    </row>
    <row r="21" spans="1:15" s="14" customFormat="1" ht="63" customHeight="1">
      <c r="A21" s="68" t="s">
        <v>65</v>
      </c>
      <c r="B21" s="33" t="s">
        <v>23</v>
      </c>
      <c r="C21" s="67">
        <f t="shared" si="0"/>
        <v>10002</v>
      </c>
      <c r="D21" s="69"/>
      <c r="E21" s="69"/>
      <c r="F21" s="69"/>
      <c r="G21" s="69"/>
      <c r="H21" s="69">
        <v>10002</v>
      </c>
      <c r="I21" s="105">
        <v>10002</v>
      </c>
      <c r="J21" s="69">
        <f t="shared" si="1"/>
        <v>0</v>
      </c>
      <c r="K21" s="114"/>
      <c r="L21" s="114"/>
      <c r="M21" s="114"/>
      <c r="N21" s="106"/>
      <c r="O21" s="22"/>
    </row>
    <row r="22" spans="1:15" s="14" customFormat="1" ht="48.75" customHeight="1">
      <c r="A22" s="101" t="s">
        <v>134</v>
      </c>
      <c r="B22" s="31" t="s">
        <v>29</v>
      </c>
      <c r="C22" s="67">
        <f t="shared" si="0"/>
        <v>3000</v>
      </c>
      <c r="D22" s="69"/>
      <c r="E22" s="69"/>
      <c r="F22" s="69"/>
      <c r="G22" s="69"/>
      <c r="H22" s="69">
        <v>3000</v>
      </c>
      <c r="I22" s="105">
        <v>3000</v>
      </c>
      <c r="J22" s="69">
        <f t="shared" si="1"/>
        <v>0</v>
      </c>
      <c r="K22" s="114"/>
      <c r="L22" s="114"/>
      <c r="M22" s="114"/>
      <c r="N22" s="106"/>
      <c r="O22" s="22"/>
    </row>
    <row r="23" spans="1:15" s="14" customFormat="1" ht="48.75" customHeight="1">
      <c r="A23" s="101" t="s">
        <v>66</v>
      </c>
      <c r="B23" s="31" t="s">
        <v>30</v>
      </c>
      <c r="C23" s="67">
        <f t="shared" si="0"/>
        <v>1302</v>
      </c>
      <c r="D23" s="69"/>
      <c r="E23" s="69"/>
      <c r="F23" s="69"/>
      <c r="G23" s="69"/>
      <c r="H23" s="69">
        <v>1302</v>
      </c>
      <c r="I23" s="105">
        <v>1302</v>
      </c>
      <c r="J23" s="69">
        <f t="shared" si="1"/>
        <v>0</v>
      </c>
      <c r="K23" s="114"/>
      <c r="L23" s="114"/>
      <c r="M23" s="114"/>
      <c r="N23" s="106"/>
      <c r="O23" s="22"/>
    </row>
    <row r="24" spans="1:15" s="14" customFormat="1" ht="48.75" customHeight="1">
      <c r="A24" s="101" t="s">
        <v>67</v>
      </c>
      <c r="B24" s="31" t="s">
        <v>31</v>
      </c>
      <c r="C24" s="67">
        <f t="shared" si="0"/>
        <v>14640</v>
      </c>
      <c r="D24" s="69"/>
      <c r="E24" s="69"/>
      <c r="F24" s="69"/>
      <c r="G24" s="69"/>
      <c r="H24" s="69">
        <v>14640</v>
      </c>
      <c r="I24" s="105">
        <v>14640</v>
      </c>
      <c r="J24" s="69">
        <f t="shared" si="1"/>
        <v>0</v>
      </c>
      <c r="K24" s="114"/>
      <c r="L24" s="114"/>
      <c r="M24" s="114"/>
      <c r="N24" s="106"/>
      <c r="O24" s="22"/>
    </row>
    <row r="25" spans="1:15" s="14" customFormat="1" ht="48.75" customHeight="1">
      <c r="A25" s="101" t="s">
        <v>68</v>
      </c>
      <c r="B25" s="31" t="s">
        <v>32</v>
      </c>
      <c r="C25" s="67">
        <f t="shared" si="0"/>
        <v>1250</v>
      </c>
      <c r="D25" s="69"/>
      <c r="E25" s="69"/>
      <c r="F25" s="69"/>
      <c r="G25" s="69"/>
      <c r="H25" s="69">
        <v>1250</v>
      </c>
      <c r="I25" s="105">
        <v>1250</v>
      </c>
      <c r="J25" s="69">
        <f t="shared" si="1"/>
        <v>0</v>
      </c>
      <c r="K25" s="114"/>
      <c r="L25" s="114"/>
      <c r="M25" s="114"/>
      <c r="N25" s="106"/>
      <c r="O25" s="22"/>
    </row>
    <row r="26" spans="1:15" s="14" customFormat="1" ht="48.75" customHeight="1">
      <c r="A26" s="101" t="s">
        <v>69</v>
      </c>
      <c r="B26" s="31" t="s">
        <v>33</v>
      </c>
      <c r="C26" s="67">
        <f t="shared" si="0"/>
        <v>2350</v>
      </c>
      <c r="D26" s="69"/>
      <c r="E26" s="69"/>
      <c r="F26" s="69"/>
      <c r="G26" s="69"/>
      <c r="H26" s="69">
        <v>2350</v>
      </c>
      <c r="I26" s="105">
        <v>2350</v>
      </c>
      <c r="J26" s="69">
        <f t="shared" si="1"/>
        <v>0</v>
      </c>
      <c r="K26" s="114"/>
      <c r="L26" s="114"/>
      <c r="M26" s="114"/>
      <c r="N26" s="106"/>
      <c r="O26" s="22"/>
    </row>
    <row r="27" spans="1:15" s="14" customFormat="1" ht="48.75" customHeight="1">
      <c r="A27" s="101" t="s">
        <v>70</v>
      </c>
      <c r="B27" s="31" t="s">
        <v>34</v>
      </c>
      <c r="C27" s="67">
        <f t="shared" si="0"/>
        <v>25000</v>
      </c>
      <c r="D27" s="69"/>
      <c r="E27" s="69"/>
      <c r="F27" s="69"/>
      <c r="G27" s="69">
        <v>25000</v>
      </c>
      <c r="H27" s="69">
        <v>0</v>
      </c>
      <c r="I27" s="105">
        <v>25000</v>
      </c>
      <c r="J27" s="69">
        <f t="shared" si="1"/>
        <v>0</v>
      </c>
      <c r="K27" s="114"/>
      <c r="L27" s="114"/>
      <c r="M27" s="114"/>
      <c r="N27" s="106"/>
      <c r="O27" s="22"/>
    </row>
    <row r="28" spans="1:15" s="14" customFormat="1" ht="48.75" customHeight="1">
      <c r="A28" s="101" t="s">
        <v>71</v>
      </c>
      <c r="B28" s="31" t="s">
        <v>35</v>
      </c>
      <c r="C28" s="67">
        <f t="shared" si="0"/>
        <v>840</v>
      </c>
      <c r="D28" s="69"/>
      <c r="E28" s="69"/>
      <c r="F28" s="69"/>
      <c r="G28" s="69"/>
      <c r="H28" s="69">
        <v>840</v>
      </c>
      <c r="I28" s="105">
        <v>840</v>
      </c>
      <c r="J28" s="69">
        <f t="shared" si="1"/>
        <v>0</v>
      </c>
      <c r="K28" s="114"/>
      <c r="L28" s="114"/>
      <c r="M28" s="114"/>
      <c r="N28" s="106"/>
      <c r="O28" s="22"/>
    </row>
    <row r="29" spans="1:15" s="14" customFormat="1" ht="48.75" customHeight="1">
      <c r="A29" s="101" t="s">
        <v>72</v>
      </c>
      <c r="B29" s="31" t="s">
        <v>36</v>
      </c>
      <c r="C29" s="67">
        <f t="shared" si="0"/>
        <v>1066</v>
      </c>
      <c r="D29" s="69"/>
      <c r="E29" s="69"/>
      <c r="F29" s="69"/>
      <c r="G29" s="69"/>
      <c r="H29" s="69">
        <v>1066</v>
      </c>
      <c r="I29" s="105">
        <v>1066</v>
      </c>
      <c r="J29" s="69">
        <f t="shared" si="1"/>
        <v>0</v>
      </c>
      <c r="K29" s="114"/>
      <c r="L29" s="114"/>
      <c r="M29" s="114"/>
      <c r="N29" s="106"/>
      <c r="O29" s="22"/>
    </row>
    <row r="30" spans="1:15" s="14" customFormat="1" ht="48.75" customHeight="1">
      <c r="A30" s="101" t="s">
        <v>73</v>
      </c>
      <c r="B30" s="31" t="s">
        <v>37</v>
      </c>
      <c r="C30" s="67">
        <f t="shared" si="0"/>
        <v>1385</v>
      </c>
      <c r="D30" s="69"/>
      <c r="E30" s="69"/>
      <c r="F30" s="69"/>
      <c r="G30" s="69"/>
      <c r="H30" s="69">
        <v>1385</v>
      </c>
      <c r="I30" s="105">
        <v>1385</v>
      </c>
      <c r="J30" s="69">
        <f t="shared" si="1"/>
        <v>0</v>
      </c>
      <c r="K30" s="114"/>
      <c r="L30" s="114"/>
      <c r="M30" s="114"/>
      <c r="N30" s="106"/>
      <c r="O30" s="22"/>
    </row>
    <row r="31" spans="1:15" s="14" customFormat="1" ht="48.75" customHeight="1">
      <c r="A31" s="101" t="s">
        <v>74</v>
      </c>
      <c r="B31" s="31" t="s">
        <v>38</v>
      </c>
      <c r="C31" s="67">
        <f t="shared" si="0"/>
        <v>5000</v>
      </c>
      <c r="D31" s="69"/>
      <c r="E31" s="69"/>
      <c r="F31" s="69"/>
      <c r="G31" s="69">
        <v>5000</v>
      </c>
      <c r="H31" s="69">
        <v>0</v>
      </c>
      <c r="I31" s="105">
        <v>5000</v>
      </c>
      <c r="J31" s="69">
        <f t="shared" si="1"/>
        <v>0</v>
      </c>
      <c r="K31" s="114"/>
      <c r="L31" s="114"/>
      <c r="M31" s="114"/>
      <c r="N31" s="106"/>
      <c r="O31" s="22"/>
    </row>
    <row r="32" spans="1:15" s="14" customFormat="1" ht="48.75" customHeight="1">
      <c r="A32" s="101" t="s">
        <v>75</v>
      </c>
      <c r="B32" s="31" t="s">
        <v>39</v>
      </c>
      <c r="C32" s="67">
        <f t="shared" si="0"/>
        <v>6500</v>
      </c>
      <c r="D32" s="69"/>
      <c r="E32" s="69"/>
      <c r="F32" s="69"/>
      <c r="G32" s="69"/>
      <c r="H32" s="69">
        <v>6500</v>
      </c>
      <c r="I32" s="105">
        <v>6500</v>
      </c>
      <c r="J32" s="69">
        <f t="shared" si="1"/>
        <v>0</v>
      </c>
      <c r="K32" s="114"/>
      <c r="L32" s="114"/>
      <c r="M32" s="114"/>
      <c r="N32" s="106"/>
      <c r="O32" s="22"/>
    </row>
    <row r="33" spans="1:15" s="14" customFormat="1" ht="15.75">
      <c r="A33" s="71"/>
      <c r="B33" s="34" t="s">
        <v>18</v>
      </c>
      <c r="C33" s="67">
        <f t="shared" si="0"/>
        <v>85629.033</v>
      </c>
      <c r="D33" s="35">
        <f>SUM(D17:D32)</f>
        <v>6500</v>
      </c>
      <c r="E33" s="35">
        <f>SUM(E17:E32)</f>
        <v>3794.033</v>
      </c>
      <c r="F33" s="35">
        <f>SUM(F17:F32)</f>
        <v>3000</v>
      </c>
      <c r="G33" s="35">
        <f>SUM(G17:G32)</f>
        <v>30000</v>
      </c>
      <c r="H33" s="35">
        <f>SUM(H17:H32)</f>
        <v>42335</v>
      </c>
      <c r="I33" s="105">
        <v>84883</v>
      </c>
      <c r="J33" s="69">
        <f t="shared" si="1"/>
        <v>746.0329999999958</v>
      </c>
      <c r="K33" s="114"/>
      <c r="L33" s="114"/>
      <c r="M33" s="115"/>
      <c r="N33" s="106"/>
      <c r="O33" s="22"/>
    </row>
    <row r="34" spans="1:14" ht="20.25" customHeight="1">
      <c r="A34" s="300" t="s">
        <v>118</v>
      </c>
      <c r="B34" s="301"/>
      <c r="C34" s="301"/>
      <c r="D34" s="36"/>
      <c r="E34" s="36"/>
      <c r="F34" s="36"/>
      <c r="G34" s="36"/>
      <c r="H34" s="99"/>
      <c r="I34" s="36"/>
      <c r="J34" s="69">
        <f t="shared" si="1"/>
        <v>0</v>
      </c>
      <c r="K34" s="114"/>
      <c r="L34" s="114"/>
      <c r="M34" s="36"/>
      <c r="N34" s="28"/>
    </row>
    <row r="35" spans="1:14" ht="31.5">
      <c r="A35" s="68" t="s">
        <v>77</v>
      </c>
      <c r="B35" s="30" t="s">
        <v>24</v>
      </c>
      <c r="C35" s="67">
        <f>SUM(D35:H35)</f>
        <v>4428.006</v>
      </c>
      <c r="D35" s="40"/>
      <c r="E35" s="73">
        <v>3483.371</v>
      </c>
      <c r="F35" s="73">
        <v>944.635</v>
      </c>
      <c r="G35" s="73"/>
      <c r="H35" s="40"/>
      <c r="I35" s="107">
        <v>5167.635</v>
      </c>
      <c r="J35" s="69">
        <f t="shared" si="1"/>
        <v>-739.6289999999999</v>
      </c>
      <c r="K35" s="114"/>
      <c r="L35" s="114"/>
      <c r="M35" s="37"/>
      <c r="N35" s="28"/>
    </row>
    <row r="36" spans="1:14" ht="31.5">
      <c r="A36" s="68" t="s">
        <v>78</v>
      </c>
      <c r="B36" s="30" t="s">
        <v>41</v>
      </c>
      <c r="C36" s="67">
        <f>SUM(D36:H36)</f>
        <v>7462</v>
      </c>
      <c r="D36" s="40"/>
      <c r="E36" s="73"/>
      <c r="F36" s="73"/>
      <c r="G36" s="73"/>
      <c r="H36" s="40">
        <v>7462</v>
      </c>
      <c r="I36" s="107">
        <v>7462</v>
      </c>
      <c r="J36" s="69">
        <f t="shared" si="1"/>
        <v>0</v>
      </c>
      <c r="K36" s="114"/>
      <c r="L36" s="114"/>
      <c r="M36" s="37"/>
      <c r="N36" s="28"/>
    </row>
    <row r="37" spans="1:14" ht="31.5" customHeight="1">
      <c r="A37" s="68" t="s">
        <v>79</v>
      </c>
      <c r="B37" s="30" t="s">
        <v>42</v>
      </c>
      <c r="C37" s="67">
        <f>SUM(D37:H37)</f>
        <v>1186</v>
      </c>
      <c r="D37" s="40"/>
      <c r="E37" s="73"/>
      <c r="F37" s="73"/>
      <c r="G37" s="73"/>
      <c r="H37" s="40">
        <v>1186</v>
      </c>
      <c r="I37" s="107">
        <v>1186</v>
      </c>
      <c r="J37" s="69">
        <f t="shared" si="1"/>
        <v>0</v>
      </c>
      <c r="K37" s="114"/>
      <c r="L37" s="114"/>
      <c r="M37" s="37"/>
      <c r="N37" s="28"/>
    </row>
    <row r="38" spans="1:14" ht="15.75">
      <c r="A38" s="68"/>
      <c r="B38" s="44" t="s">
        <v>18</v>
      </c>
      <c r="C38" s="67">
        <f>SUM(D38:H38)</f>
        <v>13076.006000000001</v>
      </c>
      <c r="D38" s="53">
        <f>SUM(D35:D37)</f>
        <v>0</v>
      </c>
      <c r="E38" s="53">
        <f>SUM(E35:E37)</f>
        <v>3483.371</v>
      </c>
      <c r="F38" s="53">
        <f>SUM(F35:F37)</f>
        <v>944.635</v>
      </c>
      <c r="G38" s="53">
        <f>SUM(G35:G37)</f>
        <v>0</v>
      </c>
      <c r="H38" s="53">
        <f>SUM(H35:H37)</f>
        <v>8648</v>
      </c>
      <c r="I38" s="107">
        <v>13815.635</v>
      </c>
      <c r="J38" s="69">
        <f t="shared" si="1"/>
        <v>-739.628999999999</v>
      </c>
      <c r="K38" s="114"/>
      <c r="L38" s="114"/>
      <c r="M38" s="116"/>
      <c r="N38" s="28"/>
    </row>
    <row r="39" spans="1:14" ht="15.75">
      <c r="A39" s="292" t="s">
        <v>19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4"/>
      <c r="L39" s="294"/>
      <c r="M39" s="295"/>
      <c r="N39" s="28"/>
    </row>
    <row r="40" spans="1:14" ht="31.5">
      <c r="A40" s="75" t="s">
        <v>80</v>
      </c>
      <c r="B40" s="87" t="s">
        <v>43</v>
      </c>
      <c r="C40" s="67">
        <f>SUM(D40:H40)</f>
        <v>6700</v>
      </c>
      <c r="D40" s="40"/>
      <c r="E40" s="40"/>
      <c r="F40" s="40"/>
      <c r="G40" s="40">
        <v>6700</v>
      </c>
      <c r="H40" s="40"/>
      <c r="I40" s="107">
        <v>6700</v>
      </c>
      <c r="J40" s="69">
        <f t="shared" si="1"/>
        <v>0</v>
      </c>
      <c r="K40" s="114"/>
      <c r="L40" s="114"/>
      <c r="M40" s="37"/>
      <c r="N40" s="28"/>
    </row>
    <row r="41" spans="1:14" ht="78.75">
      <c r="A41" s="75" t="s">
        <v>81</v>
      </c>
      <c r="B41" s="87" t="s">
        <v>44</v>
      </c>
      <c r="C41" s="67">
        <f>SUM(D41:H41)</f>
        <v>455</v>
      </c>
      <c r="D41" s="40"/>
      <c r="E41" s="40"/>
      <c r="F41" s="40"/>
      <c r="G41" s="40">
        <v>455</v>
      </c>
      <c r="H41" s="40"/>
      <c r="I41" s="107">
        <v>455</v>
      </c>
      <c r="J41" s="69">
        <f t="shared" si="1"/>
        <v>0</v>
      </c>
      <c r="K41" s="114"/>
      <c r="L41" s="114"/>
      <c r="M41" s="37"/>
      <c r="N41" s="28"/>
    </row>
    <row r="42" spans="1:14" ht="78.75">
      <c r="A42" s="75" t="s">
        <v>82</v>
      </c>
      <c r="B42" s="87" t="s">
        <v>45</v>
      </c>
      <c r="C42" s="67">
        <f>SUM(D42:H42)</f>
        <v>2845</v>
      </c>
      <c r="D42" s="40"/>
      <c r="E42" s="40"/>
      <c r="F42" s="40"/>
      <c r="G42" s="40">
        <v>2845</v>
      </c>
      <c r="H42" s="40"/>
      <c r="I42" s="107">
        <v>2845</v>
      </c>
      <c r="J42" s="69">
        <f t="shared" si="1"/>
        <v>0</v>
      </c>
      <c r="K42" s="114"/>
      <c r="L42" s="114"/>
      <c r="M42" s="37"/>
      <c r="N42" s="28"/>
    </row>
    <row r="43" spans="1:14" ht="15.75">
      <c r="A43" s="76"/>
      <c r="B43" s="88" t="s">
        <v>18</v>
      </c>
      <c r="C43" s="67">
        <f>SUM(D43:H43)</f>
        <v>10000</v>
      </c>
      <c r="D43" s="53">
        <v>0</v>
      </c>
      <c r="E43" s="53">
        <v>0</v>
      </c>
      <c r="F43" s="53">
        <v>0</v>
      </c>
      <c r="G43" s="53">
        <f>SUM(G40:G42)</f>
        <v>10000</v>
      </c>
      <c r="H43" s="53">
        <v>0</v>
      </c>
      <c r="I43" s="107">
        <v>10000</v>
      </c>
      <c r="J43" s="69">
        <f t="shared" si="1"/>
        <v>0</v>
      </c>
      <c r="K43" s="114"/>
      <c r="L43" s="114"/>
      <c r="M43" s="116"/>
      <c r="N43" s="28"/>
    </row>
    <row r="44" spans="1:14" ht="15.75">
      <c r="A44" s="292" t="s">
        <v>46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4"/>
      <c r="L44" s="294"/>
      <c r="M44" s="295"/>
      <c r="N44" s="28"/>
    </row>
    <row r="45" spans="1:14" s="1" customFormat="1" ht="15.75">
      <c r="A45" s="75" t="s">
        <v>83</v>
      </c>
      <c r="B45" s="43" t="s">
        <v>11</v>
      </c>
      <c r="C45" s="67">
        <f aca="true" t="shared" si="2" ref="C45:C51">SUM(D45:H45)</f>
        <v>100</v>
      </c>
      <c r="D45" s="40"/>
      <c r="E45" s="40">
        <v>100</v>
      </c>
      <c r="F45" s="40"/>
      <c r="G45" s="40"/>
      <c r="H45" s="40"/>
      <c r="I45" s="105">
        <v>100</v>
      </c>
      <c r="J45" s="69">
        <f t="shared" si="1"/>
        <v>0</v>
      </c>
      <c r="K45" s="114"/>
      <c r="L45" s="114"/>
      <c r="M45" s="37"/>
      <c r="N45" s="108"/>
    </row>
    <row r="46" spans="1:14" ht="31.5">
      <c r="A46" s="75" t="s">
        <v>84</v>
      </c>
      <c r="B46" s="44" t="s">
        <v>12</v>
      </c>
      <c r="C46" s="67">
        <f t="shared" si="2"/>
        <v>0</v>
      </c>
      <c r="D46" s="45"/>
      <c r="E46" s="45"/>
      <c r="F46" s="45"/>
      <c r="G46" s="45"/>
      <c r="H46" s="45"/>
      <c r="I46" s="107">
        <v>0</v>
      </c>
      <c r="J46" s="69">
        <f t="shared" si="1"/>
        <v>0</v>
      </c>
      <c r="K46" s="114"/>
      <c r="L46" s="114"/>
      <c r="M46" s="36"/>
      <c r="N46" s="28"/>
    </row>
    <row r="47" spans="1:14" ht="78.75">
      <c r="A47" s="75" t="s">
        <v>85</v>
      </c>
      <c r="B47" s="47" t="s">
        <v>47</v>
      </c>
      <c r="C47" s="67">
        <f t="shared" si="2"/>
        <v>98.222</v>
      </c>
      <c r="D47" s="40"/>
      <c r="E47" s="40">
        <v>98.222</v>
      </c>
      <c r="F47" s="40"/>
      <c r="G47" s="40"/>
      <c r="H47" s="40"/>
      <c r="I47" s="107">
        <v>98.222</v>
      </c>
      <c r="J47" s="69">
        <f t="shared" si="1"/>
        <v>0</v>
      </c>
      <c r="K47" s="114"/>
      <c r="L47" s="114"/>
      <c r="M47" s="36"/>
      <c r="N47" s="28"/>
    </row>
    <row r="48" spans="1:14" ht="63">
      <c r="A48" s="75" t="s">
        <v>86</v>
      </c>
      <c r="B48" s="47" t="s">
        <v>48</v>
      </c>
      <c r="C48" s="67">
        <f t="shared" si="2"/>
        <v>555.365</v>
      </c>
      <c r="D48" s="40"/>
      <c r="E48" s="40"/>
      <c r="F48" s="40">
        <v>555.365</v>
      </c>
      <c r="G48" s="40"/>
      <c r="H48" s="40"/>
      <c r="I48" s="107">
        <v>555.365</v>
      </c>
      <c r="J48" s="69">
        <f t="shared" si="1"/>
        <v>0</v>
      </c>
      <c r="K48" s="114"/>
      <c r="L48" s="114"/>
      <c r="M48" s="36"/>
      <c r="N48" s="28"/>
    </row>
    <row r="49" spans="1:14" ht="31.5">
      <c r="A49" s="75" t="s">
        <v>87</v>
      </c>
      <c r="B49" s="47" t="s">
        <v>49</v>
      </c>
      <c r="C49" s="67">
        <f t="shared" si="2"/>
        <v>7089.778</v>
      </c>
      <c r="D49" s="40"/>
      <c r="E49" s="40">
        <v>5589.778</v>
      </c>
      <c r="F49" s="40">
        <v>1500</v>
      </c>
      <c r="G49" s="40"/>
      <c r="H49" s="40"/>
      <c r="I49" s="107">
        <v>7089.778</v>
      </c>
      <c r="J49" s="69">
        <f t="shared" si="1"/>
        <v>0</v>
      </c>
      <c r="K49" s="114"/>
      <c r="L49" s="114"/>
      <c r="M49" s="36"/>
      <c r="N49" s="28"/>
    </row>
    <row r="50" spans="1:14" s="14" customFormat="1" ht="22.5" customHeight="1">
      <c r="A50" s="75"/>
      <c r="B50" s="44" t="s">
        <v>18</v>
      </c>
      <c r="C50" s="67">
        <f t="shared" si="2"/>
        <v>7843.365</v>
      </c>
      <c r="D50" s="53">
        <f>SUM(D47:D49)</f>
        <v>0</v>
      </c>
      <c r="E50" s="53">
        <f>SUM(E45:E49)</f>
        <v>5788</v>
      </c>
      <c r="F50" s="53">
        <f>SUM(F45:F49)</f>
        <v>2055.365</v>
      </c>
      <c r="G50" s="53">
        <f>SUM(G45:G49)</f>
        <v>0</v>
      </c>
      <c r="H50" s="53">
        <v>0</v>
      </c>
      <c r="I50" s="105">
        <v>7843.365</v>
      </c>
      <c r="J50" s="69">
        <f t="shared" si="1"/>
        <v>0</v>
      </c>
      <c r="K50" s="114"/>
      <c r="L50" s="114"/>
      <c r="M50" s="116"/>
      <c r="N50" s="109"/>
    </row>
    <row r="51" spans="1:14" s="2" customFormat="1" ht="78.75">
      <c r="A51" s="66"/>
      <c r="B51" s="96" t="s">
        <v>13</v>
      </c>
      <c r="C51" s="67">
        <f t="shared" si="2"/>
        <v>116548.40400000001</v>
      </c>
      <c r="D51" s="97">
        <f>D33+D38+D50+D44</f>
        <v>6500</v>
      </c>
      <c r="E51" s="97">
        <f>E33+E38+E50+E44</f>
        <v>13065.404</v>
      </c>
      <c r="F51" s="97">
        <f>F33+F38+F50+F44</f>
        <v>6000</v>
      </c>
      <c r="G51" s="97">
        <f>G33+G38+G50+G44+G43</f>
        <v>40000</v>
      </c>
      <c r="H51" s="97">
        <f>H50+H43+H38+H33</f>
        <v>50983</v>
      </c>
      <c r="I51" s="110">
        <v>116542</v>
      </c>
      <c r="J51" s="69">
        <f t="shared" si="1"/>
        <v>6.404000000009546</v>
      </c>
      <c r="K51" s="114"/>
      <c r="L51" s="114"/>
      <c r="M51" s="117"/>
      <c r="N51" s="111"/>
    </row>
    <row r="52" spans="1:14" ht="18" customHeight="1">
      <c r="A52" s="296" t="s">
        <v>14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8"/>
      <c r="L52" s="298"/>
      <c r="M52" s="299"/>
      <c r="N52" s="28"/>
    </row>
    <row r="53" spans="1:14" ht="104.25" customHeight="1">
      <c r="A53" s="66" t="s">
        <v>110</v>
      </c>
      <c r="B53" s="31" t="s">
        <v>20</v>
      </c>
      <c r="C53" s="67">
        <f aca="true" t="shared" si="3" ref="C53:C61">SUM(D53:H53)</f>
        <v>1628.121</v>
      </c>
      <c r="D53" s="40"/>
      <c r="E53" s="40">
        <v>1628.121</v>
      </c>
      <c r="F53" s="40"/>
      <c r="G53" s="40"/>
      <c r="H53" s="40"/>
      <c r="I53" s="107">
        <v>1608.121</v>
      </c>
      <c r="J53" s="69">
        <f t="shared" si="1"/>
        <v>20</v>
      </c>
      <c r="K53" s="114"/>
      <c r="L53" s="114"/>
      <c r="M53" s="37"/>
      <c r="N53" s="28"/>
    </row>
    <row r="54" spans="1:14" ht="36" customHeight="1">
      <c r="A54" s="75" t="s">
        <v>88</v>
      </c>
      <c r="B54" s="89" t="s">
        <v>50</v>
      </c>
      <c r="C54" s="67">
        <f t="shared" si="3"/>
        <v>501.17</v>
      </c>
      <c r="D54" s="78"/>
      <c r="E54" s="78">
        <v>501.17</v>
      </c>
      <c r="F54" s="78"/>
      <c r="G54" s="78"/>
      <c r="H54" s="78"/>
      <c r="I54" s="107">
        <v>546.17</v>
      </c>
      <c r="J54" s="69">
        <f t="shared" si="1"/>
        <v>-44.99999999999994</v>
      </c>
      <c r="K54" s="114"/>
      <c r="L54" s="114"/>
      <c r="M54" s="37"/>
      <c r="N54" s="28"/>
    </row>
    <row r="55" spans="1:14" ht="48.75" customHeight="1">
      <c r="A55" s="75" t="s">
        <v>89</v>
      </c>
      <c r="B55" s="89" t="s">
        <v>51</v>
      </c>
      <c r="C55" s="67">
        <f t="shared" si="3"/>
        <v>120</v>
      </c>
      <c r="D55" s="78"/>
      <c r="E55" s="78">
        <v>120</v>
      </c>
      <c r="F55" s="78"/>
      <c r="G55" s="78"/>
      <c r="H55" s="78"/>
      <c r="I55" s="107">
        <v>120</v>
      </c>
      <c r="J55" s="69">
        <f t="shared" si="1"/>
        <v>0</v>
      </c>
      <c r="K55" s="114"/>
      <c r="L55" s="114"/>
      <c r="M55" s="37"/>
      <c r="N55" s="28"/>
    </row>
    <row r="56" spans="1:14" ht="34.5" customHeight="1">
      <c r="A56" s="75" t="s">
        <v>90</v>
      </c>
      <c r="B56" s="90" t="s">
        <v>52</v>
      </c>
      <c r="C56" s="67">
        <f t="shared" si="3"/>
        <v>217.21</v>
      </c>
      <c r="D56" s="78"/>
      <c r="E56" s="78">
        <v>217.21</v>
      </c>
      <c r="F56" s="78"/>
      <c r="G56" s="78"/>
      <c r="H56" s="78"/>
      <c r="I56" s="107">
        <v>193</v>
      </c>
      <c r="J56" s="69">
        <f>C56-I56</f>
        <v>24.210000000000008</v>
      </c>
      <c r="K56" s="114"/>
      <c r="L56" s="114"/>
      <c r="M56" s="37"/>
      <c r="N56" s="28"/>
    </row>
    <row r="57" spans="1:14" ht="72" customHeight="1">
      <c r="A57" s="75" t="s">
        <v>91</v>
      </c>
      <c r="B57" s="50" t="s">
        <v>53</v>
      </c>
      <c r="C57" s="67">
        <f t="shared" si="3"/>
        <v>1700</v>
      </c>
      <c r="D57" s="78"/>
      <c r="E57" s="78">
        <v>1700</v>
      </c>
      <c r="F57" s="78"/>
      <c r="G57" s="78"/>
      <c r="H57" s="78"/>
      <c r="I57" s="107">
        <v>1700</v>
      </c>
      <c r="J57" s="69">
        <f t="shared" si="1"/>
        <v>0</v>
      </c>
      <c r="K57" s="114"/>
      <c r="L57" s="114"/>
      <c r="M57" s="37"/>
      <c r="N57" s="28"/>
    </row>
    <row r="58" spans="1:14" ht="51" customHeight="1">
      <c r="A58" s="75" t="s">
        <v>92</v>
      </c>
      <c r="B58" s="50" t="s">
        <v>132</v>
      </c>
      <c r="C58" s="67">
        <f t="shared" si="3"/>
        <v>1755.386</v>
      </c>
      <c r="D58" s="78"/>
      <c r="E58" s="78">
        <v>1755.386</v>
      </c>
      <c r="F58" s="78"/>
      <c r="G58" s="78"/>
      <c r="H58" s="78"/>
      <c r="I58" s="107">
        <v>1900</v>
      </c>
      <c r="J58" s="69">
        <f t="shared" si="1"/>
        <v>-144.61400000000003</v>
      </c>
      <c r="K58" s="114"/>
      <c r="L58" s="114"/>
      <c r="M58" s="37"/>
      <c r="N58" s="28"/>
    </row>
    <row r="59" spans="1:14" ht="31.5" customHeight="1">
      <c r="A59" s="100" t="s">
        <v>93</v>
      </c>
      <c r="B59" s="50" t="s">
        <v>56</v>
      </c>
      <c r="C59" s="67">
        <f t="shared" si="3"/>
        <v>387.035</v>
      </c>
      <c r="D59" s="78"/>
      <c r="E59" s="78">
        <v>387.035</v>
      </c>
      <c r="F59" s="78"/>
      <c r="G59" s="78"/>
      <c r="H59" s="78"/>
      <c r="I59" s="107">
        <v>387.035</v>
      </c>
      <c r="J59" s="69">
        <f t="shared" si="1"/>
        <v>0</v>
      </c>
      <c r="K59" s="114"/>
      <c r="L59" s="114"/>
      <c r="M59" s="37"/>
      <c r="N59" s="28"/>
    </row>
    <row r="60" spans="1:14" ht="34.5" customHeight="1">
      <c r="A60" s="100" t="s">
        <v>94</v>
      </c>
      <c r="B60" s="50" t="s">
        <v>57</v>
      </c>
      <c r="C60" s="67">
        <f t="shared" si="3"/>
        <v>303</v>
      </c>
      <c r="D60" s="78"/>
      <c r="E60" s="78">
        <v>303</v>
      </c>
      <c r="F60" s="78"/>
      <c r="G60" s="78"/>
      <c r="H60" s="78"/>
      <c r="I60" s="107">
        <v>310</v>
      </c>
      <c r="J60" s="69">
        <f t="shared" si="1"/>
        <v>-7</v>
      </c>
      <c r="K60" s="114"/>
      <c r="L60" s="114"/>
      <c r="M60" s="37"/>
      <c r="N60" s="28"/>
    </row>
    <row r="61" spans="1:14" ht="15.75">
      <c r="A61" s="75"/>
      <c r="B61" s="43" t="s">
        <v>18</v>
      </c>
      <c r="C61" s="67">
        <f t="shared" si="3"/>
        <v>6611.9220000000005</v>
      </c>
      <c r="D61" s="53">
        <f>SUM(D53:D55)</f>
        <v>0</v>
      </c>
      <c r="E61" s="53">
        <f>SUM(E53:E60)</f>
        <v>6611.9220000000005</v>
      </c>
      <c r="F61" s="53">
        <f>SUM(F53:F60)</f>
        <v>0</v>
      </c>
      <c r="G61" s="53">
        <f>SUM(G53:G60)</f>
        <v>0</v>
      </c>
      <c r="H61" s="53">
        <v>0</v>
      </c>
      <c r="I61" s="107">
        <v>6764.326</v>
      </c>
      <c r="J61" s="69">
        <f t="shared" si="1"/>
        <v>-152.40399999999954</v>
      </c>
      <c r="K61" s="114"/>
      <c r="L61" s="114"/>
      <c r="M61" s="116"/>
      <c r="N61" s="28"/>
    </row>
    <row r="62" spans="1:14" ht="19.5" customHeight="1">
      <c r="A62" s="281" t="s">
        <v>96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3"/>
      <c r="L62" s="283"/>
      <c r="M62" s="284"/>
      <c r="N62" s="28"/>
    </row>
    <row r="63" spans="1:14" ht="99.75" customHeight="1">
      <c r="A63" s="75" t="s">
        <v>97</v>
      </c>
      <c r="B63" s="31" t="s">
        <v>20</v>
      </c>
      <c r="C63" s="67">
        <f aca="true" t="shared" si="4" ref="C63:C72">SUM(D63:H63)</f>
        <v>1898.321</v>
      </c>
      <c r="D63" s="66"/>
      <c r="E63" s="66">
        <v>1898.321</v>
      </c>
      <c r="F63" s="66"/>
      <c r="G63" s="66"/>
      <c r="H63" s="66"/>
      <c r="I63" s="107">
        <v>1898.321</v>
      </c>
      <c r="J63" s="69">
        <f t="shared" si="1"/>
        <v>0</v>
      </c>
      <c r="K63" s="114"/>
      <c r="L63" s="114"/>
      <c r="M63" s="70"/>
      <c r="N63" s="28"/>
    </row>
    <row r="64" spans="1:14" ht="47.25" customHeight="1">
      <c r="A64" s="75" t="s">
        <v>98</v>
      </c>
      <c r="B64" s="90" t="s">
        <v>58</v>
      </c>
      <c r="C64" s="67">
        <f t="shared" si="4"/>
        <v>628</v>
      </c>
      <c r="D64" s="66"/>
      <c r="E64" s="66">
        <v>628</v>
      </c>
      <c r="F64" s="66"/>
      <c r="G64" s="66"/>
      <c r="H64" s="66"/>
      <c r="I64" s="107">
        <v>628</v>
      </c>
      <c r="J64" s="69">
        <f t="shared" si="1"/>
        <v>0</v>
      </c>
      <c r="K64" s="114"/>
      <c r="L64" s="114"/>
      <c r="M64" s="70"/>
      <c r="N64" s="28"/>
    </row>
    <row r="65" spans="1:14" ht="31.5">
      <c r="A65" s="75" t="s">
        <v>99</v>
      </c>
      <c r="B65" s="31" t="s">
        <v>21</v>
      </c>
      <c r="C65" s="67">
        <f t="shared" si="4"/>
        <v>290.388</v>
      </c>
      <c r="D65" s="40"/>
      <c r="E65" s="40">
        <v>290.388</v>
      </c>
      <c r="F65" s="40"/>
      <c r="G65" s="40"/>
      <c r="H65" s="40"/>
      <c r="I65" s="107">
        <v>290.388</v>
      </c>
      <c r="J65" s="69">
        <f t="shared" si="1"/>
        <v>0</v>
      </c>
      <c r="K65" s="114"/>
      <c r="L65" s="114"/>
      <c r="M65" s="37"/>
      <c r="N65" s="28"/>
    </row>
    <row r="66" spans="1:14" ht="31.5">
      <c r="A66" s="75" t="s">
        <v>100</v>
      </c>
      <c r="B66" s="52" t="s">
        <v>59</v>
      </c>
      <c r="C66" s="67">
        <f t="shared" si="4"/>
        <v>550</v>
      </c>
      <c r="D66" s="40"/>
      <c r="E66" s="40">
        <v>550</v>
      </c>
      <c r="F66" s="40"/>
      <c r="G66" s="40"/>
      <c r="H66" s="40"/>
      <c r="I66" s="107">
        <v>550</v>
      </c>
      <c r="J66" s="69">
        <f t="shared" si="1"/>
        <v>0</v>
      </c>
      <c r="K66" s="114"/>
      <c r="L66" s="114"/>
      <c r="M66" s="37"/>
      <c r="N66" s="28"/>
    </row>
    <row r="67" spans="1:14" ht="31.5">
      <c r="A67" s="75" t="s">
        <v>101</v>
      </c>
      <c r="B67" s="52" t="s">
        <v>60</v>
      </c>
      <c r="C67" s="67">
        <f t="shared" si="4"/>
        <v>116</v>
      </c>
      <c r="D67" s="40"/>
      <c r="E67" s="40">
        <v>116</v>
      </c>
      <c r="F67" s="40"/>
      <c r="G67" s="40"/>
      <c r="H67" s="40"/>
      <c r="I67" s="107">
        <v>116</v>
      </c>
      <c r="J67" s="69">
        <f t="shared" si="1"/>
        <v>0</v>
      </c>
      <c r="K67" s="114"/>
      <c r="L67" s="114"/>
      <c r="M67" s="37"/>
      <c r="N67" s="28"/>
    </row>
    <row r="68" spans="1:14" ht="15.75">
      <c r="A68" s="75" t="s">
        <v>102</v>
      </c>
      <c r="B68" s="52" t="s">
        <v>61</v>
      </c>
      <c r="C68" s="67">
        <f t="shared" si="4"/>
        <v>8</v>
      </c>
      <c r="D68" s="40"/>
      <c r="E68" s="40">
        <v>8</v>
      </c>
      <c r="F68" s="40"/>
      <c r="G68" s="40"/>
      <c r="H68" s="40"/>
      <c r="I68" s="107">
        <v>8</v>
      </c>
      <c r="J68" s="69">
        <f t="shared" si="1"/>
        <v>0</v>
      </c>
      <c r="K68" s="114"/>
      <c r="L68" s="114"/>
      <c r="M68" s="37"/>
      <c r="N68" s="28"/>
    </row>
    <row r="69" spans="1:14" ht="15.75">
      <c r="A69" s="75" t="s">
        <v>103</v>
      </c>
      <c r="B69" s="52" t="s">
        <v>62</v>
      </c>
      <c r="C69" s="67">
        <f t="shared" si="4"/>
        <v>28</v>
      </c>
      <c r="D69" s="40"/>
      <c r="E69" s="40">
        <v>28</v>
      </c>
      <c r="F69" s="40"/>
      <c r="G69" s="40"/>
      <c r="H69" s="40"/>
      <c r="I69" s="107">
        <v>28</v>
      </c>
      <c r="J69" s="69">
        <f t="shared" si="1"/>
        <v>0</v>
      </c>
      <c r="K69" s="114"/>
      <c r="L69" s="114"/>
      <c r="M69" s="37"/>
      <c r="N69" s="28"/>
    </row>
    <row r="70" spans="1:14" ht="15.75">
      <c r="A70" s="75"/>
      <c r="B70" s="44" t="s">
        <v>18</v>
      </c>
      <c r="C70" s="67">
        <f t="shared" si="4"/>
        <v>3518.709</v>
      </c>
      <c r="D70" s="53">
        <f>SUM(D63:D68)</f>
        <v>0</v>
      </c>
      <c r="E70" s="53">
        <f>SUM(E63:E69)</f>
        <v>3518.709</v>
      </c>
      <c r="F70" s="53">
        <f>SUM(F63:F69)</f>
        <v>0</v>
      </c>
      <c r="G70" s="53">
        <f>SUM(G63:G69)</f>
        <v>0</v>
      </c>
      <c r="H70" s="53">
        <v>0</v>
      </c>
      <c r="I70" s="107">
        <v>3518.709</v>
      </c>
      <c r="J70" s="69">
        <f t="shared" si="1"/>
        <v>0</v>
      </c>
      <c r="K70" s="114"/>
      <c r="L70" s="114"/>
      <c r="M70" s="116"/>
      <c r="N70" s="28"/>
    </row>
    <row r="71" spans="1:14" s="2" customFormat="1" ht="31.5" customHeight="1" thickBot="1">
      <c r="A71" s="75"/>
      <c r="B71" s="54" t="s">
        <v>15</v>
      </c>
      <c r="C71" s="67">
        <f t="shared" si="4"/>
        <v>10130.631000000001</v>
      </c>
      <c r="D71" s="48">
        <f>D61+D70</f>
        <v>0</v>
      </c>
      <c r="E71" s="48">
        <f>E70+E61</f>
        <v>10130.631000000001</v>
      </c>
      <c r="F71" s="48">
        <f>F70+F61</f>
        <v>0</v>
      </c>
      <c r="G71" s="48">
        <f>G70+G61</f>
        <v>0</v>
      </c>
      <c r="H71" s="48">
        <v>0</v>
      </c>
      <c r="I71" s="110">
        <v>10283.035</v>
      </c>
      <c r="J71" s="69">
        <f t="shared" si="1"/>
        <v>-152.40399999999863</v>
      </c>
      <c r="K71" s="114"/>
      <c r="L71" s="114"/>
      <c r="M71" s="117"/>
      <c r="N71" s="111"/>
    </row>
    <row r="72" spans="1:14" ht="34.5" customHeight="1" thickBot="1">
      <c r="A72" s="75"/>
      <c r="B72" s="57" t="s">
        <v>16</v>
      </c>
      <c r="C72" s="67">
        <f t="shared" si="4"/>
        <v>126679.035</v>
      </c>
      <c r="D72" s="93">
        <f>D71+D51</f>
        <v>6500</v>
      </c>
      <c r="E72" s="93">
        <f>E71+E51</f>
        <v>23196.035000000003</v>
      </c>
      <c r="F72" s="93">
        <f>F71+F51</f>
        <v>6000</v>
      </c>
      <c r="G72" s="93">
        <f>G71+G51</f>
        <v>40000</v>
      </c>
      <c r="H72" s="93">
        <f>H71+H51</f>
        <v>50983</v>
      </c>
      <c r="I72" s="107">
        <v>126825.035</v>
      </c>
      <c r="J72" s="69">
        <f t="shared" si="1"/>
        <v>-146</v>
      </c>
      <c r="K72" s="114"/>
      <c r="L72" s="114"/>
      <c r="M72" s="118"/>
      <c r="N72" s="28"/>
    </row>
    <row r="73" spans="1:14" ht="15.75">
      <c r="A73" s="83"/>
      <c r="B73" s="83"/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36"/>
      <c r="N73" s="28"/>
    </row>
    <row r="74" spans="1:14" ht="15.75">
      <c r="A74" s="83"/>
      <c r="B74" s="83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36"/>
      <c r="N74" s="28"/>
    </row>
    <row r="75" spans="1:14" s="15" customFormat="1" ht="15.75">
      <c r="A75" s="85"/>
      <c r="B75" s="85"/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37"/>
      <c r="N75" s="112"/>
    </row>
    <row r="76" spans="1:14" s="15" customFormat="1" ht="15.75">
      <c r="A76" s="85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112"/>
    </row>
    <row r="77" spans="1:14" s="15" customFormat="1" ht="15.75">
      <c r="A77" s="85"/>
      <c r="B77" s="85"/>
      <c r="C77" s="85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112"/>
    </row>
    <row r="78" spans="1:14" ht="15.75">
      <c r="A78" s="83"/>
      <c r="B78" s="83"/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28"/>
    </row>
    <row r="79" spans="1:14" ht="15.75">
      <c r="A79" s="83"/>
      <c r="B79" s="83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28"/>
    </row>
    <row r="80" spans="1:13" ht="15.75">
      <c r="A80" s="83"/>
      <c r="B80" s="83"/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 ht="15.75">
      <c r="A81" s="83"/>
      <c r="B81" s="83"/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 ht="15.75">
      <c r="A82" s="55"/>
      <c r="B82" s="55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5.75">
      <c r="A83" s="55"/>
      <c r="B83" s="55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5.75">
      <c r="A84" s="55"/>
      <c r="B84" s="55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5.75">
      <c r="A85" s="55"/>
      <c r="B85" s="55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5.75">
      <c r="A86" s="55"/>
      <c r="B86" s="55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5.75">
      <c r="A87" s="55"/>
      <c r="B87" s="55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5.75">
      <c r="A88" s="55"/>
      <c r="B88" s="55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5.75">
      <c r="A89" s="55"/>
      <c r="B89" s="55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5">
      <c r="A90" s="28"/>
      <c r="B90" s="28"/>
      <c r="C90" s="28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28"/>
      <c r="B91" s="28"/>
      <c r="C91" s="28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28"/>
      <c r="B92" s="28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28"/>
      <c r="B93" s="28"/>
      <c r="C93" s="28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28"/>
      <c r="B94" s="28"/>
      <c r="C94" s="28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28"/>
      <c r="B95" s="28"/>
      <c r="C95" s="28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28"/>
      <c r="B96" s="28"/>
      <c r="C96" s="28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28"/>
      <c r="B97" s="28"/>
      <c r="C97" s="28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28"/>
      <c r="B98" s="28"/>
      <c r="C98" s="28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28"/>
      <c r="B99" s="28"/>
      <c r="C99" s="28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28"/>
      <c r="B100" s="28"/>
      <c r="C100" s="28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">
      <c r="A101" s="28"/>
      <c r="B101" s="28"/>
      <c r="C101" s="28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5">
      <c r="A102" s="28"/>
      <c r="B102" s="28"/>
      <c r="C102" s="28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28"/>
      <c r="B103" s="28"/>
      <c r="C103" s="28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">
      <c r="A104" s="28"/>
      <c r="B104" s="28"/>
      <c r="C104" s="28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5">
      <c r="A105" s="28"/>
      <c r="B105" s="28"/>
      <c r="C105" s="28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</sheetData>
  <sheetProtection/>
  <mergeCells count="25">
    <mergeCell ref="A14:M14"/>
    <mergeCell ref="B10:B11"/>
    <mergeCell ref="A10:A11"/>
    <mergeCell ref="D11:D12"/>
    <mergeCell ref="H11:H12"/>
    <mergeCell ref="M11:M12"/>
    <mergeCell ref="F11:F12"/>
    <mergeCell ref="G11:G12"/>
    <mergeCell ref="E11:E12"/>
    <mergeCell ref="C10:M10"/>
    <mergeCell ref="C11:C12"/>
    <mergeCell ref="A1:M1"/>
    <mergeCell ref="A3:M3"/>
    <mergeCell ref="A4:M4"/>
    <mergeCell ref="F5:M5"/>
    <mergeCell ref="F6:M6"/>
    <mergeCell ref="F7:M7"/>
    <mergeCell ref="F8:M8"/>
    <mergeCell ref="A62:M62"/>
    <mergeCell ref="A15:M15"/>
    <mergeCell ref="A16:M16"/>
    <mergeCell ref="A39:M39"/>
    <mergeCell ref="A44:M44"/>
    <mergeCell ref="A52:M52"/>
    <mergeCell ref="A34:C34"/>
  </mergeCells>
  <printOptions/>
  <pageMargins left="0.11811023622047245" right="0.15748031496062992" top="0.1968503937007874" bottom="0.1968503937007874" header="0" footer="0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05"/>
  <sheetViews>
    <sheetView zoomScale="78" zoomScaleNormal="78" zoomScalePageLayoutView="0" workbookViewId="0" topLeftCell="A5">
      <pane ySplit="9" topLeftCell="BM50" activePane="bottomLeft" state="frozen"/>
      <selection pane="topLeft" activeCell="A5" sqref="A5"/>
      <selection pane="bottomLeft" activeCell="E54" sqref="E54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15.00390625" style="0" customWidth="1"/>
    <col min="4" max="4" width="16.7109375" style="4" customWidth="1"/>
    <col min="5" max="7" width="19.140625" style="4" customWidth="1"/>
    <col min="8" max="8" width="13.8515625" style="4" customWidth="1"/>
  </cols>
  <sheetData>
    <row r="1" spans="1:8" ht="15.75">
      <c r="A1" s="269"/>
      <c r="B1" s="269"/>
      <c r="C1" s="269"/>
      <c r="D1" s="269"/>
      <c r="E1" s="269"/>
      <c r="F1" s="269"/>
      <c r="G1" s="269"/>
      <c r="H1" s="269"/>
    </row>
    <row r="2" spans="1:8" ht="15.75">
      <c r="A2" s="7"/>
      <c r="B2" s="7"/>
      <c r="C2" s="7"/>
      <c r="D2" s="3"/>
      <c r="E2" s="3"/>
      <c r="F2" s="3"/>
      <c r="G2" s="3"/>
      <c r="H2" s="3"/>
    </row>
    <row r="3" spans="1:8" ht="18.75">
      <c r="A3" s="270"/>
      <c r="B3" s="270"/>
      <c r="C3" s="270"/>
      <c r="D3" s="270"/>
      <c r="E3" s="270"/>
      <c r="F3" s="270"/>
      <c r="G3" s="270"/>
      <c r="H3" s="270"/>
    </row>
    <row r="4" spans="1:8" ht="38.25" customHeight="1">
      <c r="A4" s="249"/>
      <c r="B4" s="249"/>
      <c r="C4" s="249"/>
      <c r="D4" s="249"/>
      <c r="E4" s="249"/>
      <c r="F4" s="249"/>
      <c r="G4" s="249"/>
      <c r="H4" s="249"/>
    </row>
    <row r="5" spans="1:8" ht="18" customHeight="1">
      <c r="A5" s="8"/>
      <c r="B5" s="8"/>
      <c r="C5" s="8"/>
      <c r="D5" s="8"/>
      <c r="E5" s="8"/>
      <c r="F5" s="304" t="s">
        <v>133</v>
      </c>
      <c r="G5" s="304"/>
      <c r="H5" s="304"/>
    </row>
    <row r="6" spans="1:8" ht="18" customHeight="1">
      <c r="A6" s="8"/>
      <c r="B6" s="8"/>
      <c r="C6" s="8"/>
      <c r="D6" s="8"/>
      <c r="E6" s="8"/>
      <c r="F6" s="249" t="s">
        <v>131</v>
      </c>
      <c r="G6" s="249"/>
      <c r="H6" s="249"/>
    </row>
    <row r="7" spans="1:8" ht="20.25" customHeight="1">
      <c r="A7" s="8"/>
      <c r="B7" s="17"/>
      <c r="C7" s="8"/>
      <c r="D7" s="8"/>
      <c r="E7" s="8"/>
      <c r="F7" s="249" t="s">
        <v>130</v>
      </c>
      <c r="G7" s="249"/>
      <c r="H7" s="249"/>
    </row>
    <row r="8" spans="1:8" ht="20.25" customHeight="1">
      <c r="A8" s="8"/>
      <c r="B8" s="17"/>
      <c r="C8" s="8"/>
      <c r="D8" s="8"/>
      <c r="E8" s="8"/>
      <c r="F8" s="249" t="s">
        <v>129</v>
      </c>
      <c r="G8" s="249"/>
      <c r="H8" s="249"/>
    </row>
    <row r="9" spans="1:8" ht="18.75" customHeight="1" thickBot="1">
      <c r="A9" s="8"/>
      <c r="B9" s="8"/>
      <c r="C9" s="17"/>
      <c r="D9" s="8"/>
      <c r="E9" s="8"/>
      <c r="F9" s="8"/>
      <c r="G9" s="8"/>
      <c r="H9" s="8"/>
    </row>
    <row r="10" spans="1:8" ht="15" customHeight="1">
      <c r="A10" s="310" t="s">
        <v>120</v>
      </c>
      <c r="B10" s="308" t="s">
        <v>119</v>
      </c>
      <c r="C10" s="319" t="s">
        <v>128</v>
      </c>
      <c r="D10" s="320"/>
      <c r="E10" s="320"/>
      <c r="F10" s="320"/>
      <c r="G10" s="320"/>
      <c r="H10" s="321"/>
    </row>
    <row r="11" spans="1:8" ht="25.5" customHeight="1">
      <c r="A11" s="311"/>
      <c r="B11" s="309"/>
      <c r="C11" s="302" t="s">
        <v>121</v>
      </c>
      <c r="D11" s="312" t="s">
        <v>122</v>
      </c>
      <c r="E11" s="317" t="s">
        <v>123</v>
      </c>
      <c r="F11" s="313" t="s">
        <v>124</v>
      </c>
      <c r="G11" s="313" t="s">
        <v>125</v>
      </c>
      <c r="H11" s="313" t="s">
        <v>126</v>
      </c>
    </row>
    <row r="12" spans="1:8" ht="15.75" customHeight="1">
      <c r="A12" s="10"/>
      <c r="B12" s="10"/>
      <c r="C12" s="303"/>
      <c r="D12" s="251"/>
      <c r="E12" s="318"/>
      <c r="F12" s="316"/>
      <c r="G12" s="316"/>
      <c r="H12" s="314"/>
    </row>
    <row r="13" spans="1:35" ht="16.5" thickBot="1">
      <c r="A13" s="6">
        <v>0</v>
      </c>
      <c r="B13" s="6">
        <v>1</v>
      </c>
      <c r="C13" s="18"/>
      <c r="D13" s="13"/>
      <c r="E13" s="13">
        <v>3</v>
      </c>
      <c r="F13" s="13"/>
      <c r="G13" s="13"/>
      <c r="H13" s="21">
        <v>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.75" thickBot="1">
      <c r="A14" s="305" t="s">
        <v>127</v>
      </c>
      <c r="B14" s="306"/>
      <c r="C14" s="306"/>
      <c r="D14" s="306"/>
      <c r="E14" s="306"/>
      <c r="F14" s="306"/>
      <c r="G14" s="306"/>
      <c r="H14" s="30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8.75" customHeight="1" thickBot="1">
      <c r="A15" s="285" t="s">
        <v>7</v>
      </c>
      <c r="B15" s="286"/>
      <c r="C15" s="286"/>
      <c r="D15" s="286"/>
      <c r="E15" s="286"/>
      <c r="F15" s="286"/>
      <c r="G15" s="286"/>
      <c r="H15" s="28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8" ht="21" customHeight="1">
      <c r="A16" s="288" t="s">
        <v>8</v>
      </c>
      <c r="B16" s="289"/>
      <c r="C16" s="289"/>
      <c r="D16" s="289"/>
      <c r="E16" s="289"/>
      <c r="F16" s="289"/>
      <c r="G16" s="289"/>
      <c r="H16" s="322"/>
    </row>
    <row r="17" spans="1:12" s="14" customFormat="1" ht="58.5" customHeight="1">
      <c r="A17" s="68" t="s">
        <v>108</v>
      </c>
      <c r="B17" s="31" t="s">
        <v>25</v>
      </c>
      <c r="C17" s="67">
        <f aca="true" t="shared" si="0" ref="C17:C34">SUM(D17:H17)</f>
        <v>3908.033</v>
      </c>
      <c r="D17" s="69">
        <v>3908.033</v>
      </c>
      <c r="E17" s="69"/>
      <c r="F17" s="69"/>
      <c r="G17" s="69"/>
      <c r="H17" s="69"/>
      <c r="I17" s="22"/>
      <c r="J17" s="22"/>
      <c r="K17" s="22"/>
      <c r="L17" s="22"/>
    </row>
    <row r="18" spans="1:12" s="14" customFormat="1" ht="123.75" customHeight="1">
      <c r="A18" s="101" t="s">
        <v>109</v>
      </c>
      <c r="B18" s="31" t="s">
        <v>138</v>
      </c>
      <c r="C18" s="67">
        <f>SUM(D18:E18)</f>
        <v>100</v>
      </c>
      <c r="D18" s="69"/>
      <c r="E18" s="69">
        <v>100</v>
      </c>
      <c r="F18" s="69"/>
      <c r="G18" s="69"/>
      <c r="H18" s="69"/>
      <c r="I18" s="22"/>
      <c r="J18" s="22"/>
      <c r="K18" s="22"/>
      <c r="L18" s="22"/>
    </row>
    <row r="19" spans="1:12" s="14" customFormat="1" ht="61.5" customHeight="1">
      <c r="A19" s="101" t="s">
        <v>63</v>
      </c>
      <c r="B19" s="32" t="s">
        <v>137</v>
      </c>
      <c r="C19" s="67">
        <f t="shared" si="0"/>
        <v>4788</v>
      </c>
      <c r="D19" s="69">
        <v>2591.967</v>
      </c>
      <c r="E19" s="69">
        <v>2196.033</v>
      </c>
      <c r="F19" s="69"/>
      <c r="G19" s="69"/>
      <c r="H19" s="69"/>
      <c r="I19" s="22"/>
      <c r="J19" s="22"/>
      <c r="K19" s="22"/>
      <c r="L19" s="22"/>
    </row>
    <row r="20" spans="1:12" s="14" customFormat="1" ht="63" customHeight="1">
      <c r="A20" s="101" t="s">
        <v>64</v>
      </c>
      <c r="B20" s="31" t="s">
        <v>28</v>
      </c>
      <c r="C20" s="67">
        <f t="shared" si="0"/>
        <v>4498</v>
      </c>
      <c r="D20" s="69"/>
      <c r="E20" s="69">
        <v>1498</v>
      </c>
      <c r="F20" s="69">
        <v>3000</v>
      </c>
      <c r="G20" s="69"/>
      <c r="H20" s="69"/>
      <c r="I20" s="22"/>
      <c r="J20" s="22"/>
      <c r="K20" s="22"/>
      <c r="L20" s="22"/>
    </row>
    <row r="21" spans="1:12" s="14" customFormat="1" ht="63" customHeight="1">
      <c r="A21" s="101" t="s">
        <v>65</v>
      </c>
      <c r="B21" s="33" t="s">
        <v>23</v>
      </c>
      <c r="C21" s="67">
        <f t="shared" si="0"/>
        <v>10002</v>
      </c>
      <c r="D21" s="69"/>
      <c r="E21" s="69"/>
      <c r="F21" s="69"/>
      <c r="G21" s="69"/>
      <c r="H21" s="69">
        <v>10002</v>
      </c>
      <c r="I21" s="22"/>
      <c r="J21" s="22"/>
      <c r="K21" s="22"/>
      <c r="L21" s="22"/>
    </row>
    <row r="22" spans="1:12" s="14" customFormat="1" ht="48.75" customHeight="1">
      <c r="A22" s="101" t="s">
        <v>134</v>
      </c>
      <c r="B22" s="31" t="s">
        <v>29</v>
      </c>
      <c r="C22" s="67">
        <f t="shared" si="0"/>
        <v>3000</v>
      </c>
      <c r="D22" s="69"/>
      <c r="E22" s="69"/>
      <c r="F22" s="69"/>
      <c r="G22" s="69"/>
      <c r="H22" s="69">
        <v>3000</v>
      </c>
      <c r="I22" s="22"/>
      <c r="J22" s="22"/>
      <c r="K22" s="22"/>
      <c r="L22" s="22"/>
    </row>
    <row r="23" spans="1:12" s="14" customFormat="1" ht="48.75" customHeight="1">
      <c r="A23" s="101" t="s">
        <v>66</v>
      </c>
      <c r="B23" s="31" t="s">
        <v>30</v>
      </c>
      <c r="C23" s="67">
        <f t="shared" si="0"/>
        <v>1302</v>
      </c>
      <c r="D23" s="69"/>
      <c r="E23" s="69"/>
      <c r="F23" s="69"/>
      <c r="G23" s="69"/>
      <c r="H23" s="69">
        <v>1302</v>
      </c>
      <c r="I23" s="22"/>
      <c r="J23" s="22"/>
      <c r="K23" s="22"/>
      <c r="L23" s="22"/>
    </row>
    <row r="24" spans="1:12" s="14" customFormat="1" ht="48.75" customHeight="1">
      <c r="A24" s="101" t="s">
        <v>67</v>
      </c>
      <c r="B24" s="31" t="s">
        <v>31</v>
      </c>
      <c r="C24" s="67">
        <f t="shared" si="0"/>
        <v>14640</v>
      </c>
      <c r="D24" s="69"/>
      <c r="E24" s="69"/>
      <c r="F24" s="69"/>
      <c r="G24" s="69"/>
      <c r="H24" s="69">
        <v>14640</v>
      </c>
      <c r="I24" s="22"/>
      <c r="J24" s="22"/>
      <c r="K24" s="22"/>
      <c r="L24" s="22"/>
    </row>
    <row r="25" spans="1:12" s="14" customFormat="1" ht="48.75" customHeight="1">
      <c r="A25" s="101" t="s">
        <v>68</v>
      </c>
      <c r="B25" s="31" t="s">
        <v>32</v>
      </c>
      <c r="C25" s="67">
        <f t="shared" si="0"/>
        <v>1250</v>
      </c>
      <c r="D25" s="69"/>
      <c r="E25" s="69"/>
      <c r="F25" s="69"/>
      <c r="G25" s="69"/>
      <c r="H25" s="69">
        <v>1250</v>
      </c>
      <c r="I25" s="22"/>
      <c r="J25" s="22"/>
      <c r="K25" s="22"/>
      <c r="L25" s="22"/>
    </row>
    <row r="26" spans="1:12" s="14" customFormat="1" ht="48.75" customHeight="1">
      <c r="A26" s="101" t="s">
        <v>69</v>
      </c>
      <c r="B26" s="31" t="s">
        <v>33</v>
      </c>
      <c r="C26" s="67">
        <f t="shared" si="0"/>
        <v>2350</v>
      </c>
      <c r="D26" s="69"/>
      <c r="E26" s="69"/>
      <c r="F26" s="69"/>
      <c r="G26" s="69"/>
      <c r="H26" s="69">
        <v>2350</v>
      </c>
      <c r="I26" s="22"/>
      <c r="J26" s="22"/>
      <c r="K26" s="22"/>
      <c r="L26" s="22"/>
    </row>
    <row r="27" spans="1:12" s="14" customFormat="1" ht="48.75" customHeight="1">
      <c r="A27" s="101" t="s">
        <v>70</v>
      </c>
      <c r="B27" s="31" t="s">
        <v>34</v>
      </c>
      <c r="C27" s="67">
        <f t="shared" si="0"/>
        <v>25000</v>
      </c>
      <c r="D27" s="69"/>
      <c r="E27" s="69"/>
      <c r="F27" s="69"/>
      <c r="G27" s="69">
        <v>25000</v>
      </c>
      <c r="H27" s="69">
        <v>0</v>
      </c>
      <c r="I27" s="22"/>
      <c r="J27" s="22"/>
      <c r="K27" s="22"/>
      <c r="L27" s="22"/>
    </row>
    <row r="28" spans="1:12" s="14" customFormat="1" ht="48.75" customHeight="1">
      <c r="A28" s="101" t="s">
        <v>71</v>
      </c>
      <c r="B28" s="31" t="s">
        <v>35</v>
      </c>
      <c r="C28" s="67">
        <f t="shared" si="0"/>
        <v>840</v>
      </c>
      <c r="D28" s="69"/>
      <c r="E28" s="69"/>
      <c r="F28" s="69"/>
      <c r="G28" s="69"/>
      <c r="H28" s="69">
        <v>840</v>
      </c>
      <c r="I28" s="22"/>
      <c r="J28" s="22"/>
      <c r="K28" s="22"/>
      <c r="L28" s="22"/>
    </row>
    <row r="29" spans="1:12" s="14" customFormat="1" ht="48.75" customHeight="1">
      <c r="A29" s="101" t="s">
        <v>72</v>
      </c>
      <c r="B29" s="31" t="s">
        <v>36</v>
      </c>
      <c r="C29" s="67">
        <f t="shared" si="0"/>
        <v>1066</v>
      </c>
      <c r="D29" s="69"/>
      <c r="E29" s="69"/>
      <c r="F29" s="69"/>
      <c r="G29" s="69"/>
      <c r="H29" s="69">
        <v>1066</v>
      </c>
      <c r="I29" s="22"/>
      <c r="J29" s="22"/>
      <c r="K29" s="22"/>
      <c r="L29" s="22"/>
    </row>
    <row r="30" spans="1:12" s="14" customFormat="1" ht="48.75" customHeight="1">
      <c r="A30" s="101" t="s">
        <v>73</v>
      </c>
      <c r="B30" s="31" t="s">
        <v>37</v>
      </c>
      <c r="C30" s="67">
        <f t="shared" si="0"/>
        <v>1385</v>
      </c>
      <c r="D30" s="69"/>
      <c r="E30" s="69"/>
      <c r="F30" s="69"/>
      <c r="G30" s="69"/>
      <c r="H30" s="69">
        <v>1385</v>
      </c>
      <c r="I30" s="22"/>
      <c r="J30" s="22"/>
      <c r="K30" s="22"/>
      <c r="L30" s="22"/>
    </row>
    <row r="31" spans="1:12" s="14" customFormat="1" ht="48.75" customHeight="1">
      <c r="A31" s="101" t="s">
        <v>74</v>
      </c>
      <c r="B31" s="31" t="s">
        <v>38</v>
      </c>
      <c r="C31" s="67">
        <f t="shared" si="0"/>
        <v>5000</v>
      </c>
      <c r="D31" s="69"/>
      <c r="E31" s="69"/>
      <c r="F31" s="69"/>
      <c r="G31" s="69">
        <v>5000</v>
      </c>
      <c r="H31" s="69">
        <v>0</v>
      </c>
      <c r="I31" s="22"/>
      <c r="J31" s="22"/>
      <c r="K31" s="22"/>
      <c r="L31" s="22"/>
    </row>
    <row r="32" spans="1:12" s="14" customFormat="1" ht="48.75" customHeight="1">
      <c r="A32" s="101" t="s">
        <v>75</v>
      </c>
      <c r="B32" s="31" t="s">
        <v>39</v>
      </c>
      <c r="C32" s="67">
        <f t="shared" si="0"/>
        <v>6500</v>
      </c>
      <c r="D32" s="69"/>
      <c r="E32" s="69"/>
      <c r="F32" s="69"/>
      <c r="G32" s="69"/>
      <c r="H32" s="69">
        <v>6500</v>
      </c>
      <c r="I32" s="22"/>
      <c r="J32" s="22"/>
      <c r="K32" s="22"/>
      <c r="L32" s="22"/>
    </row>
    <row r="33" spans="1:12" s="14" customFormat="1" ht="48.75" customHeight="1">
      <c r="A33" s="101" t="s">
        <v>76</v>
      </c>
      <c r="B33" s="129" t="s">
        <v>145</v>
      </c>
      <c r="C33" s="67">
        <f>SUM(D33:H33)</f>
        <v>1004.942</v>
      </c>
      <c r="D33" s="69"/>
      <c r="E33" s="69">
        <v>1004.942</v>
      </c>
      <c r="F33" s="69"/>
      <c r="G33" s="69"/>
      <c r="H33" s="69"/>
      <c r="I33" s="22"/>
      <c r="J33" s="22"/>
      <c r="K33" s="22"/>
      <c r="L33" s="22"/>
    </row>
    <row r="34" spans="1:12" s="14" customFormat="1" ht="15.75">
      <c r="A34" s="71"/>
      <c r="B34" s="34" t="s">
        <v>18</v>
      </c>
      <c r="C34" s="67">
        <f t="shared" si="0"/>
        <v>86633.975</v>
      </c>
      <c r="D34" s="35">
        <f>SUM(D17:D32)</f>
        <v>6500</v>
      </c>
      <c r="E34" s="35">
        <f>SUM(E17:E33)</f>
        <v>4798.975</v>
      </c>
      <c r="F34" s="35">
        <f>SUM(F17:F32)</f>
        <v>3000</v>
      </c>
      <c r="G34" s="35">
        <f>SUM(G17:G32)</f>
        <v>30000</v>
      </c>
      <c r="H34" s="35">
        <f>SUM(H17:H32)</f>
        <v>42335</v>
      </c>
      <c r="I34" s="22"/>
      <c r="J34" s="22"/>
      <c r="K34" s="22"/>
      <c r="L34" s="22"/>
    </row>
    <row r="35" spans="1:9" ht="20.25" customHeight="1">
      <c r="A35" s="300" t="s">
        <v>118</v>
      </c>
      <c r="B35" s="301"/>
      <c r="C35" s="301"/>
      <c r="D35" s="36"/>
      <c r="E35" s="36"/>
      <c r="F35" s="36"/>
      <c r="G35" s="36"/>
      <c r="H35" s="99"/>
      <c r="I35" s="5"/>
    </row>
    <row r="36" spans="1:9" ht="31.5">
      <c r="A36" s="68" t="s">
        <v>77</v>
      </c>
      <c r="B36" s="30" t="s">
        <v>24</v>
      </c>
      <c r="C36" s="67">
        <f>SUM(D36:H36)</f>
        <v>3423.0640000000003</v>
      </c>
      <c r="D36" s="40"/>
      <c r="E36" s="73">
        <v>2478.429</v>
      </c>
      <c r="F36" s="73">
        <v>944.635</v>
      </c>
      <c r="G36" s="73"/>
      <c r="H36" s="40"/>
      <c r="I36" s="5"/>
    </row>
    <row r="37" spans="1:9" ht="31.5">
      <c r="A37" s="68" t="s">
        <v>78</v>
      </c>
      <c r="B37" s="30" t="s">
        <v>41</v>
      </c>
      <c r="C37" s="67">
        <f>SUM(D37:H37)</f>
        <v>7462</v>
      </c>
      <c r="D37" s="40"/>
      <c r="E37" s="73"/>
      <c r="F37" s="73"/>
      <c r="G37" s="73"/>
      <c r="H37" s="40">
        <v>7462</v>
      </c>
      <c r="I37" s="5"/>
    </row>
    <row r="38" spans="1:9" ht="31.5" customHeight="1">
      <c r="A38" s="68" t="s">
        <v>79</v>
      </c>
      <c r="B38" s="30" t="s">
        <v>42</v>
      </c>
      <c r="C38" s="67">
        <f>SUM(D38:H38)</f>
        <v>1186</v>
      </c>
      <c r="D38" s="40"/>
      <c r="E38" s="73"/>
      <c r="F38" s="73"/>
      <c r="G38" s="73"/>
      <c r="H38" s="40">
        <v>1186</v>
      </c>
      <c r="I38" s="5"/>
    </row>
    <row r="39" spans="1:9" ht="15.75">
      <c r="A39" s="68"/>
      <c r="B39" s="44" t="s">
        <v>18</v>
      </c>
      <c r="C39" s="67">
        <f>SUM(D39:H39)</f>
        <v>12071.064</v>
      </c>
      <c r="D39" s="53">
        <f>SUM(D36:D38)</f>
        <v>0</v>
      </c>
      <c r="E39" s="53">
        <f>SUM(E36:E38)</f>
        <v>2478.429</v>
      </c>
      <c r="F39" s="53">
        <f>SUM(F36:F38)</f>
        <v>944.635</v>
      </c>
      <c r="G39" s="53">
        <f>SUM(G36:G38)</f>
        <v>0</v>
      </c>
      <c r="H39" s="53">
        <f>SUM(H36:H38)</f>
        <v>8648</v>
      </c>
      <c r="I39" s="5"/>
    </row>
    <row r="40" spans="1:8" ht="15.75">
      <c r="A40" s="292" t="s">
        <v>19</v>
      </c>
      <c r="B40" s="293"/>
      <c r="C40" s="293"/>
      <c r="D40" s="293"/>
      <c r="E40" s="293"/>
      <c r="F40" s="293"/>
      <c r="G40" s="293"/>
      <c r="H40" s="325"/>
    </row>
    <row r="41" spans="1:9" ht="31.5">
      <c r="A41" s="75" t="s">
        <v>80</v>
      </c>
      <c r="B41" s="87" t="s">
        <v>43</v>
      </c>
      <c r="C41" s="67">
        <f>SUM(D41:H41)</f>
        <v>6700</v>
      </c>
      <c r="D41" s="40"/>
      <c r="E41" s="40"/>
      <c r="F41" s="40"/>
      <c r="G41" s="40">
        <v>6700</v>
      </c>
      <c r="H41" s="40"/>
      <c r="I41" s="5"/>
    </row>
    <row r="42" spans="1:9" ht="78.75">
      <c r="A42" s="75" t="s">
        <v>81</v>
      </c>
      <c r="B42" s="87" t="s">
        <v>44</v>
      </c>
      <c r="C42" s="67">
        <f>SUM(D42:H42)</f>
        <v>455</v>
      </c>
      <c r="D42" s="40"/>
      <c r="E42" s="40"/>
      <c r="F42" s="40"/>
      <c r="G42" s="40">
        <v>455</v>
      </c>
      <c r="H42" s="40"/>
      <c r="I42" s="5"/>
    </row>
    <row r="43" spans="1:9" ht="78.75">
      <c r="A43" s="75" t="s">
        <v>82</v>
      </c>
      <c r="B43" s="87" t="s">
        <v>45</v>
      </c>
      <c r="C43" s="67">
        <f>SUM(D43:H43)</f>
        <v>2845</v>
      </c>
      <c r="D43" s="40"/>
      <c r="E43" s="40"/>
      <c r="F43" s="40"/>
      <c r="G43" s="40">
        <v>2845</v>
      </c>
      <c r="H43" s="40"/>
      <c r="I43" s="5"/>
    </row>
    <row r="44" spans="1:9" ht="15.75">
      <c r="A44" s="76"/>
      <c r="B44" s="88" t="s">
        <v>18</v>
      </c>
      <c r="C44" s="67">
        <f>SUM(D44:H44)</f>
        <v>10000</v>
      </c>
      <c r="D44" s="53">
        <v>0</v>
      </c>
      <c r="E44" s="53">
        <v>0</v>
      </c>
      <c r="F44" s="53">
        <v>0</v>
      </c>
      <c r="G44" s="53">
        <f>SUM(G41:G43)</f>
        <v>10000</v>
      </c>
      <c r="H44" s="53">
        <f>SUM(H41:H43)</f>
        <v>0</v>
      </c>
      <c r="I44" s="5"/>
    </row>
    <row r="45" spans="1:8" ht="15.75">
      <c r="A45" s="292" t="s">
        <v>46</v>
      </c>
      <c r="B45" s="293"/>
      <c r="C45" s="293"/>
      <c r="D45" s="293"/>
      <c r="E45" s="293"/>
      <c r="F45" s="293"/>
      <c r="G45" s="293"/>
      <c r="H45" s="325"/>
    </row>
    <row r="46" spans="1:9" s="1" customFormat="1" ht="15.75">
      <c r="A46" s="66" t="s">
        <v>83</v>
      </c>
      <c r="B46" s="47" t="s">
        <v>11</v>
      </c>
      <c r="C46" s="67">
        <f aca="true" t="shared" si="1" ref="C46:C52">SUM(D46:H46)</f>
        <v>100</v>
      </c>
      <c r="D46" s="40"/>
      <c r="E46" s="40">
        <v>100</v>
      </c>
      <c r="F46" s="40"/>
      <c r="G46" s="40"/>
      <c r="H46" s="40"/>
      <c r="I46" s="23"/>
    </row>
    <row r="47" spans="1:9" ht="31.5">
      <c r="A47" s="75" t="s">
        <v>84</v>
      </c>
      <c r="B47" s="44" t="s">
        <v>12</v>
      </c>
      <c r="C47" s="67">
        <f t="shared" si="1"/>
        <v>0</v>
      </c>
      <c r="D47" s="45"/>
      <c r="E47" s="45"/>
      <c r="F47" s="45"/>
      <c r="G47" s="45"/>
      <c r="H47" s="45"/>
      <c r="I47" s="5"/>
    </row>
    <row r="48" spans="1:9" ht="78.75">
      <c r="A48" s="75" t="s">
        <v>85</v>
      </c>
      <c r="B48" s="47" t="s">
        <v>47</v>
      </c>
      <c r="C48" s="67">
        <f t="shared" si="1"/>
        <v>98.222</v>
      </c>
      <c r="D48" s="40"/>
      <c r="E48" s="40">
        <v>98.222</v>
      </c>
      <c r="F48" s="40"/>
      <c r="G48" s="40"/>
      <c r="H48" s="45"/>
      <c r="I48" s="5"/>
    </row>
    <row r="49" spans="1:9" ht="63">
      <c r="A49" s="75" t="s">
        <v>86</v>
      </c>
      <c r="B49" s="47" t="s">
        <v>48</v>
      </c>
      <c r="C49" s="67">
        <f t="shared" si="1"/>
        <v>555.365</v>
      </c>
      <c r="D49" s="40"/>
      <c r="E49" s="40"/>
      <c r="F49" s="40">
        <v>555.365</v>
      </c>
      <c r="G49" s="40"/>
      <c r="H49" s="45"/>
      <c r="I49" s="5"/>
    </row>
    <row r="50" spans="1:9" ht="31.5">
      <c r="A50" s="75" t="s">
        <v>87</v>
      </c>
      <c r="B50" s="47" t="s">
        <v>49</v>
      </c>
      <c r="C50" s="67">
        <f t="shared" si="1"/>
        <v>7089.778</v>
      </c>
      <c r="D50" s="40"/>
      <c r="E50" s="40">
        <v>5589.778</v>
      </c>
      <c r="F50" s="40">
        <v>1500</v>
      </c>
      <c r="G50" s="40"/>
      <c r="H50" s="45"/>
      <c r="I50" s="5"/>
    </row>
    <row r="51" spans="1:9" s="14" customFormat="1" ht="22.5" customHeight="1">
      <c r="A51" s="75"/>
      <c r="B51" s="44" t="s">
        <v>18</v>
      </c>
      <c r="C51" s="67">
        <f t="shared" si="1"/>
        <v>7843.365</v>
      </c>
      <c r="D51" s="53">
        <f>SUM(D48:D50)</f>
        <v>0</v>
      </c>
      <c r="E51" s="53">
        <f>SUM(E46:E50)</f>
        <v>5788</v>
      </c>
      <c r="F51" s="53">
        <f>SUM(F46:F50)</f>
        <v>2055.365</v>
      </c>
      <c r="G51" s="53">
        <f>SUM(G46:G50)</f>
        <v>0</v>
      </c>
      <c r="H51" s="53">
        <f>SUM(H48:H50)</f>
        <v>0</v>
      </c>
      <c r="I51" s="22"/>
    </row>
    <row r="52" spans="1:9" s="2" customFormat="1" ht="78.75">
      <c r="A52" s="66"/>
      <c r="B52" s="96" t="s">
        <v>13</v>
      </c>
      <c r="C52" s="67">
        <f t="shared" si="1"/>
        <v>116548.40400000001</v>
      </c>
      <c r="D52" s="97">
        <f>D34+D39+D51+D45</f>
        <v>6500</v>
      </c>
      <c r="E52" s="97">
        <f>E34+E39+E51+E45</f>
        <v>13065.404</v>
      </c>
      <c r="F52" s="97">
        <f>F34+F39+F51+F45</f>
        <v>6000</v>
      </c>
      <c r="G52" s="97">
        <f>G34+G39+G51+G45+G44</f>
        <v>40000</v>
      </c>
      <c r="H52" s="97">
        <f>H51+H44+H39+H34</f>
        <v>50983</v>
      </c>
      <c r="I52" s="24"/>
    </row>
    <row r="53" spans="1:8" ht="18" customHeight="1">
      <c r="A53" s="296" t="s">
        <v>14</v>
      </c>
      <c r="B53" s="297"/>
      <c r="C53" s="297"/>
      <c r="D53" s="297"/>
      <c r="E53" s="297"/>
      <c r="F53" s="297"/>
      <c r="G53" s="297"/>
      <c r="H53" s="323"/>
    </row>
    <row r="54" spans="1:10" ht="104.25" customHeight="1">
      <c r="A54" s="66" t="s">
        <v>110</v>
      </c>
      <c r="B54" s="31" t="s">
        <v>20</v>
      </c>
      <c r="C54" s="67">
        <f aca="true" t="shared" si="2" ref="C54:C62">SUM(D54:H54)</f>
        <v>1628.121</v>
      </c>
      <c r="D54" s="40"/>
      <c r="E54" s="40">
        <v>1628.121</v>
      </c>
      <c r="F54" s="40"/>
      <c r="G54" s="40"/>
      <c r="H54" s="40"/>
      <c r="I54" s="5"/>
      <c r="J54" s="5"/>
    </row>
    <row r="55" spans="1:10" ht="36" customHeight="1">
      <c r="A55" s="75" t="s">
        <v>88</v>
      </c>
      <c r="B55" s="89" t="s">
        <v>50</v>
      </c>
      <c r="C55" s="67">
        <f t="shared" si="2"/>
        <v>501.17</v>
      </c>
      <c r="D55" s="78"/>
      <c r="E55" s="78">
        <v>501.17</v>
      </c>
      <c r="F55" s="78"/>
      <c r="G55" s="78"/>
      <c r="H55" s="78"/>
      <c r="I55" s="5"/>
      <c r="J55" s="5"/>
    </row>
    <row r="56" spans="1:10" ht="48.75" customHeight="1">
      <c r="A56" s="75" t="s">
        <v>89</v>
      </c>
      <c r="B56" s="89" t="s">
        <v>51</v>
      </c>
      <c r="C56" s="67">
        <f t="shared" si="2"/>
        <v>120</v>
      </c>
      <c r="D56" s="78"/>
      <c r="E56" s="78">
        <v>120</v>
      </c>
      <c r="F56" s="78"/>
      <c r="G56" s="78"/>
      <c r="H56" s="78"/>
      <c r="I56" s="5"/>
      <c r="J56" s="5"/>
    </row>
    <row r="57" spans="1:10" ht="34.5" customHeight="1">
      <c r="A57" s="75" t="s">
        <v>90</v>
      </c>
      <c r="B57" s="90" t="s">
        <v>52</v>
      </c>
      <c r="C57" s="67">
        <f t="shared" si="2"/>
        <v>216.77</v>
      </c>
      <c r="D57" s="78"/>
      <c r="E57" s="78">
        <v>216.77</v>
      </c>
      <c r="F57" s="78"/>
      <c r="G57" s="78"/>
      <c r="H57" s="78"/>
      <c r="I57" s="5"/>
      <c r="J57" s="5"/>
    </row>
    <row r="58" spans="1:10" ht="72" customHeight="1">
      <c r="A58" s="75" t="s">
        <v>91</v>
      </c>
      <c r="B58" s="50" t="s">
        <v>53</v>
      </c>
      <c r="C58" s="67">
        <f t="shared" si="2"/>
        <v>1700</v>
      </c>
      <c r="D58" s="78"/>
      <c r="E58" s="78">
        <v>1700</v>
      </c>
      <c r="F58" s="78"/>
      <c r="G58" s="78"/>
      <c r="H58" s="78"/>
      <c r="I58" s="5"/>
      <c r="J58" s="5"/>
    </row>
    <row r="59" spans="1:10" ht="51" customHeight="1">
      <c r="A59" s="75" t="s">
        <v>92</v>
      </c>
      <c r="B59" s="50" t="s">
        <v>132</v>
      </c>
      <c r="C59" s="67">
        <f t="shared" si="2"/>
        <v>1755.386</v>
      </c>
      <c r="D59" s="78"/>
      <c r="E59" s="78">
        <v>1755.386</v>
      </c>
      <c r="F59" s="78"/>
      <c r="G59" s="78"/>
      <c r="H59" s="78"/>
      <c r="I59" s="5"/>
      <c r="J59" s="5"/>
    </row>
    <row r="60" spans="1:10" ht="31.5" customHeight="1">
      <c r="A60" s="100" t="s">
        <v>93</v>
      </c>
      <c r="B60" s="50" t="s">
        <v>56</v>
      </c>
      <c r="C60" s="67">
        <f t="shared" si="2"/>
        <v>387.475</v>
      </c>
      <c r="D60" s="78"/>
      <c r="E60" s="78">
        <v>387.475</v>
      </c>
      <c r="F60" s="78"/>
      <c r="G60" s="78"/>
      <c r="H60" s="78"/>
      <c r="I60" s="5"/>
      <c r="J60" s="5"/>
    </row>
    <row r="61" spans="1:10" ht="34.5" customHeight="1">
      <c r="A61" s="100" t="s">
        <v>94</v>
      </c>
      <c r="B61" s="50" t="s">
        <v>57</v>
      </c>
      <c r="C61" s="67">
        <f t="shared" si="2"/>
        <v>303</v>
      </c>
      <c r="D61" s="78"/>
      <c r="E61" s="78">
        <v>303</v>
      </c>
      <c r="F61" s="78"/>
      <c r="G61" s="78"/>
      <c r="H61" s="78"/>
      <c r="I61" s="5"/>
      <c r="J61" s="5"/>
    </row>
    <row r="62" spans="1:10" ht="15.75">
      <c r="A62" s="75"/>
      <c r="B62" s="43" t="s">
        <v>18</v>
      </c>
      <c r="C62" s="67">
        <f t="shared" si="2"/>
        <v>6611.9220000000005</v>
      </c>
      <c r="D62" s="53">
        <f>SUM(D54:D56)</f>
        <v>0</v>
      </c>
      <c r="E62" s="53">
        <f>SUM(E54:E61)</f>
        <v>6611.9220000000005</v>
      </c>
      <c r="F62" s="53">
        <f>SUM(F54:F61)</f>
        <v>0</v>
      </c>
      <c r="G62" s="53">
        <f>SUM(G54:G61)</f>
        <v>0</v>
      </c>
      <c r="H62" s="53">
        <f>SUM(H54:H56)</f>
        <v>0</v>
      </c>
      <c r="I62" s="5"/>
      <c r="J62" s="5"/>
    </row>
    <row r="63" spans="1:8" ht="19.5" customHeight="1">
      <c r="A63" s="281" t="s">
        <v>96</v>
      </c>
      <c r="B63" s="282"/>
      <c r="C63" s="282"/>
      <c r="D63" s="282"/>
      <c r="E63" s="282"/>
      <c r="F63" s="282"/>
      <c r="G63" s="282"/>
      <c r="H63" s="324"/>
    </row>
    <row r="64" spans="1:9" ht="99.75" customHeight="1">
      <c r="A64" s="75" t="s">
        <v>97</v>
      </c>
      <c r="B64" s="31" t="s">
        <v>20</v>
      </c>
      <c r="C64" s="67">
        <f>SUM(D64:H64)</f>
        <v>1906.321</v>
      </c>
      <c r="D64" s="66"/>
      <c r="E64" s="66">
        <v>1906.321</v>
      </c>
      <c r="F64" s="66"/>
      <c r="G64" s="66"/>
      <c r="H64" s="66"/>
      <c r="I64" s="5"/>
    </row>
    <row r="65" spans="1:9" ht="47.25" customHeight="1">
      <c r="A65" s="75" t="s">
        <v>98</v>
      </c>
      <c r="B65" s="90" t="s">
        <v>58</v>
      </c>
      <c r="C65" s="67">
        <f aca="true" t="shared" si="3" ref="C65:C72">SUM(D65:H65)</f>
        <v>628</v>
      </c>
      <c r="D65" s="66"/>
      <c r="E65" s="66">
        <v>628</v>
      </c>
      <c r="F65" s="66"/>
      <c r="G65" s="66"/>
      <c r="H65" s="66"/>
      <c r="I65" s="5"/>
    </row>
    <row r="66" spans="1:9" ht="31.5">
      <c r="A66" s="75" t="s">
        <v>99</v>
      </c>
      <c r="B66" s="31" t="s">
        <v>21</v>
      </c>
      <c r="C66" s="67">
        <f t="shared" si="3"/>
        <v>290.388</v>
      </c>
      <c r="D66" s="40"/>
      <c r="E66" s="40">
        <v>290.388</v>
      </c>
      <c r="F66" s="40"/>
      <c r="G66" s="40"/>
      <c r="H66" s="40"/>
      <c r="I66" s="5"/>
    </row>
    <row r="67" spans="1:9" ht="31.5">
      <c r="A67" s="75" t="s">
        <v>100</v>
      </c>
      <c r="B67" s="52" t="s">
        <v>59</v>
      </c>
      <c r="C67" s="67">
        <f t="shared" si="3"/>
        <v>550</v>
      </c>
      <c r="D67" s="40"/>
      <c r="E67" s="40">
        <v>550</v>
      </c>
      <c r="F67" s="40"/>
      <c r="G67" s="40"/>
      <c r="H67" s="40"/>
      <c r="I67" s="5"/>
    </row>
    <row r="68" spans="1:9" ht="31.5">
      <c r="A68" s="75" t="s">
        <v>101</v>
      </c>
      <c r="B68" s="52" t="s">
        <v>60</v>
      </c>
      <c r="C68" s="67">
        <f t="shared" si="3"/>
        <v>116</v>
      </c>
      <c r="D68" s="40"/>
      <c r="E68" s="40">
        <v>116</v>
      </c>
      <c r="F68" s="40"/>
      <c r="G68" s="40"/>
      <c r="H68" s="40"/>
      <c r="I68" s="5"/>
    </row>
    <row r="69" spans="1:9" ht="15.75">
      <c r="A69" s="100" t="s">
        <v>102</v>
      </c>
      <c r="B69" s="52" t="s">
        <v>62</v>
      </c>
      <c r="C69" s="67">
        <f t="shared" si="3"/>
        <v>28</v>
      </c>
      <c r="D69" s="40"/>
      <c r="E69" s="40">
        <v>28</v>
      </c>
      <c r="F69" s="40"/>
      <c r="G69" s="40"/>
      <c r="H69" s="40"/>
      <c r="I69" s="5"/>
    </row>
    <row r="70" spans="1:9" ht="15.75">
      <c r="A70" s="75"/>
      <c r="B70" s="44" t="s">
        <v>18</v>
      </c>
      <c r="C70" s="67">
        <f t="shared" si="3"/>
        <v>3518.709</v>
      </c>
      <c r="D70" s="53">
        <f>SUM(D64:D68)</f>
        <v>0</v>
      </c>
      <c r="E70" s="53">
        <f>SUM(E64:E69)</f>
        <v>3518.709</v>
      </c>
      <c r="F70" s="53">
        <f>SUM(F64:F69)</f>
        <v>0</v>
      </c>
      <c r="G70" s="53">
        <f>SUM(G64:G69)</f>
        <v>0</v>
      </c>
      <c r="H70" s="53">
        <f>SUM(H64:H68)</f>
        <v>0</v>
      </c>
      <c r="I70" s="5"/>
    </row>
    <row r="71" spans="1:9" s="2" customFormat="1" ht="31.5" customHeight="1" thickBot="1">
      <c r="A71" s="75"/>
      <c r="B71" s="54" t="s">
        <v>15</v>
      </c>
      <c r="C71" s="95">
        <f t="shared" si="3"/>
        <v>10130.631000000001</v>
      </c>
      <c r="D71" s="48">
        <f>D62+D70</f>
        <v>0</v>
      </c>
      <c r="E71" s="48">
        <f>E70+E62</f>
        <v>10130.631000000001</v>
      </c>
      <c r="F71" s="48">
        <f>F70+F62</f>
        <v>0</v>
      </c>
      <c r="G71" s="48">
        <f>G70+G62</f>
        <v>0</v>
      </c>
      <c r="H71" s="48">
        <f>SUM(H70+H62)</f>
        <v>0</v>
      </c>
      <c r="I71" s="24"/>
    </row>
    <row r="72" spans="1:9" ht="34.5" customHeight="1" thickBot="1">
      <c r="A72" s="75"/>
      <c r="B72" s="57" t="s">
        <v>16</v>
      </c>
      <c r="C72" s="91">
        <f t="shared" si="3"/>
        <v>126679.035</v>
      </c>
      <c r="D72" s="93">
        <f>D71+D52</f>
        <v>6500</v>
      </c>
      <c r="E72" s="93">
        <f>E71+E52</f>
        <v>23196.035000000003</v>
      </c>
      <c r="F72" s="93">
        <f>F71+F52</f>
        <v>6000</v>
      </c>
      <c r="G72" s="93">
        <f>G71+G52</f>
        <v>40000</v>
      </c>
      <c r="H72" s="93">
        <f>H71+H52</f>
        <v>50983</v>
      </c>
      <c r="I72" s="5"/>
    </row>
    <row r="73" spans="1:9" ht="16.5" thickBot="1">
      <c r="A73" s="285" t="s">
        <v>139</v>
      </c>
      <c r="B73" s="286"/>
      <c r="C73" s="286"/>
      <c r="D73" s="286"/>
      <c r="E73" s="286"/>
      <c r="F73" s="286"/>
      <c r="G73" s="286"/>
      <c r="H73" s="287"/>
      <c r="I73" s="5"/>
    </row>
    <row r="74" spans="1:9" ht="15.75">
      <c r="A74" s="288" t="s">
        <v>140</v>
      </c>
      <c r="B74" s="289"/>
      <c r="C74" s="289"/>
      <c r="D74" s="289"/>
      <c r="E74" s="289"/>
      <c r="F74" s="289"/>
      <c r="G74" s="289"/>
      <c r="H74" s="322"/>
      <c r="I74" s="5"/>
    </row>
    <row r="75" spans="1:9" s="15" customFormat="1" ht="63">
      <c r="A75" s="121" t="s">
        <v>141</v>
      </c>
      <c r="B75" s="122" t="s">
        <v>142</v>
      </c>
      <c r="C75" s="123">
        <f>SUM(D75:H75)</f>
        <v>4400</v>
      </c>
      <c r="D75" s="40">
        <v>4000</v>
      </c>
      <c r="E75" s="40">
        <v>400</v>
      </c>
      <c r="F75" s="40">
        <v>0</v>
      </c>
      <c r="G75" s="40">
        <v>0</v>
      </c>
      <c r="H75" s="40">
        <v>0</v>
      </c>
      <c r="I75" s="25"/>
    </row>
    <row r="76" spans="1:9" s="15" customFormat="1" ht="27" customHeight="1">
      <c r="A76" s="124"/>
      <c r="B76" s="54" t="s">
        <v>143</v>
      </c>
      <c r="C76" s="125">
        <f>SUM(D76:H76)</f>
        <v>4400</v>
      </c>
      <c r="D76" s="126">
        <v>4000</v>
      </c>
      <c r="E76" s="126">
        <v>400</v>
      </c>
      <c r="F76" s="126">
        <v>0</v>
      </c>
      <c r="G76" s="126">
        <v>0</v>
      </c>
      <c r="H76" s="126">
        <v>0</v>
      </c>
      <c r="I76" s="25"/>
    </row>
    <row r="77" spans="1:9" s="15" customFormat="1" ht="18.75">
      <c r="A77" s="123"/>
      <c r="B77" s="127" t="s">
        <v>144</v>
      </c>
      <c r="C77" s="128">
        <f aca="true" t="shared" si="4" ref="C77:H77">C76+C72</f>
        <v>131079.035</v>
      </c>
      <c r="D77" s="128">
        <f t="shared" si="4"/>
        <v>10500</v>
      </c>
      <c r="E77" s="128">
        <f t="shared" si="4"/>
        <v>23596.035000000003</v>
      </c>
      <c r="F77" s="128">
        <f t="shared" si="4"/>
        <v>6000</v>
      </c>
      <c r="G77" s="128">
        <f t="shared" si="4"/>
        <v>40000</v>
      </c>
      <c r="H77" s="128">
        <f t="shared" si="4"/>
        <v>50983</v>
      </c>
      <c r="I77" s="25"/>
    </row>
    <row r="78" spans="1:9" ht="15.75">
      <c r="A78" s="83"/>
      <c r="B78" s="83"/>
      <c r="C78" s="83"/>
      <c r="D78" s="84"/>
      <c r="E78" s="84"/>
      <c r="F78" s="84"/>
      <c r="G78" s="84"/>
      <c r="H78" s="84"/>
      <c r="I78" s="5"/>
    </row>
    <row r="79" spans="1:9" ht="15.75">
      <c r="A79" s="83"/>
      <c r="B79" s="83"/>
      <c r="C79" s="83"/>
      <c r="D79" s="84"/>
      <c r="E79" s="84"/>
      <c r="F79" s="84"/>
      <c r="G79" s="84"/>
      <c r="H79" s="84"/>
      <c r="I79" s="5"/>
    </row>
    <row r="80" spans="1:9" ht="15.75">
      <c r="A80" s="83"/>
      <c r="B80" s="83"/>
      <c r="C80" s="83"/>
      <c r="D80" s="84"/>
      <c r="E80" s="84"/>
      <c r="F80" s="84"/>
      <c r="G80" s="84"/>
      <c r="H80" s="84"/>
      <c r="I80" s="5"/>
    </row>
    <row r="81" spans="1:9" ht="15.75">
      <c r="A81" s="83"/>
      <c r="B81" s="83"/>
      <c r="C81" s="83"/>
      <c r="D81" s="84"/>
      <c r="E81" s="84"/>
      <c r="F81" s="84"/>
      <c r="G81" s="84"/>
      <c r="H81" s="84"/>
      <c r="I81" s="5"/>
    </row>
    <row r="82" spans="1:9" ht="15.75">
      <c r="A82" s="55"/>
      <c r="B82" s="55"/>
      <c r="C82" s="55"/>
      <c r="D82" s="56"/>
      <c r="E82" s="56"/>
      <c r="F82" s="56"/>
      <c r="G82" s="56"/>
      <c r="H82" s="56"/>
      <c r="I82" s="5"/>
    </row>
    <row r="83" spans="1:9" ht="15.75">
      <c r="A83" s="55"/>
      <c r="B83" s="55"/>
      <c r="C83" s="55"/>
      <c r="D83" s="56"/>
      <c r="E83" s="56"/>
      <c r="F83" s="56"/>
      <c r="G83" s="56"/>
      <c r="H83" s="56"/>
      <c r="I83" s="5"/>
    </row>
    <row r="84" spans="1:9" ht="15.75">
      <c r="A84" s="55"/>
      <c r="B84" s="55"/>
      <c r="C84" s="55"/>
      <c r="D84" s="56"/>
      <c r="E84" s="56"/>
      <c r="F84" s="56"/>
      <c r="G84" s="56"/>
      <c r="H84" s="56"/>
      <c r="I84" s="5"/>
    </row>
    <row r="85" spans="1:9" ht="15.75">
      <c r="A85" s="55"/>
      <c r="B85" s="55"/>
      <c r="C85" s="55"/>
      <c r="D85" s="56"/>
      <c r="E85" s="56"/>
      <c r="F85" s="56"/>
      <c r="G85" s="56"/>
      <c r="H85" s="56"/>
      <c r="I85" s="5"/>
    </row>
    <row r="86" spans="1:8" ht="15.75">
      <c r="A86" s="55"/>
      <c r="B86" s="55"/>
      <c r="C86" s="55"/>
      <c r="D86" s="56"/>
      <c r="E86" s="56"/>
      <c r="F86" s="56"/>
      <c r="G86" s="56"/>
      <c r="H86" s="56"/>
    </row>
    <row r="87" spans="1:8" ht="15.75">
      <c r="A87" s="55"/>
      <c r="B87" s="55"/>
      <c r="C87" s="55"/>
      <c r="D87" s="56"/>
      <c r="E87" s="56"/>
      <c r="F87" s="56"/>
      <c r="G87" s="56"/>
      <c r="H87" s="56"/>
    </row>
    <row r="88" spans="1:8" ht="15.75">
      <c r="A88" s="55"/>
      <c r="B88" s="55"/>
      <c r="C88" s="55"/>
      <c r="D88" s="56"/>
      <c r="E88" s="56"/>
      <c r="F88" s="56"/>
      <c r="G88" s="56"/>
      <c r="H88" s="56"/>
    </row>
    <row r="89" spans="1:8" ht="15.75">
      <c r="A89" s="55"/>
      <c r="B89" s="55"/>
      <c r="C89" s="55"/>
      <c r="D89" s="56"/>
      <c r="E89" s="56"/>
      <c r="F89" s="56"/>
      <c r="G89" s="56"/>
      <c r="H89" s="56"/>
    </row>
    <row r="90" spans="1:8" ht="15">
      <c r="A90" s="28"/>
      <c r="B90" s="28"/>
      <c r="C90" s="28"/>
      <c r="D90" s="16"/>
      <c r="E90" s="16"/>
      <c r="F90" s="16"/>
      <c r="G90" s="16"/>
      <c r="H90" s="16"/>
    </row>
    <row r="91" spans="1:8" ht="15">
      <c r="A91" s="28"/>
      <c r="B91" s="28"/>
      <c r="C91" s="28"/>
      <c r="D91" s="16"/>
      <c r="E91" s="16"/>
      <c r="F91" s="16"/>
      <c r="G91" s="16"/>
      <c r="H91" s="16"/>
    </row>
    <row r="92" spans="1:8" ht="15">
      <c r="A92" s="28"/>
      <c r="B92" s="28"/>
      <c r="C92" s="28"/>
      <c r="D92" s="16"/>
      <c r="E92" s="16"/>
      <c r="F92" s="16"/>
      <c r="G92" s="16"/>
      <c r="H92" s="16"/>
    </row>
    <row r="93" spans="1:8" ht="15">
      <c r="A93" s="28"/>
      <c r="B93" s="28"/>
      <c r="C93" s="28"/>
      <c r="D93" s="16"/>
      <c r="E93" s="16"/>
      <c r="F93" s="16"/>
      <c r="G93" s="16"/>
      <c r="H93" s="16"/>
    </row>
    <row r="94" spans="1:8" ht="15">
      <c r="A94" s="28"/>
      <c r="B94" s="28"/>
      <c r="C94" s="28"/>
      <c r="D94" s="16"/>
      <c r="E94" s="16"/>
      <c r="F94" s="16"/>
      <c r="G94" s="16"/>
      <c r="H94" s="16"/>
    </row>
    <row r="95" spans="1:8" ht="15">
      <c r="A95" s="28"/>
      <c r="B95" s="28"/>
      <c r="C95" s="28"/>
      <c r="D95" s="16"/>
      <c r="E95" s="16"/>
      <c r="F95" s="16"/>
      <c r="G95" s="16"/>
      <c r="H95" s="16"/>
    </row>
    <row r="96" spans="1:8" ht="15">
      <c r="A96" s="28"/>
      <c r="B96" s="28"/>
      <c r="C96" s="28"/>
      <c r="D96" s="16"/>
      <c r="E96" s="16"/>
      <c r="F96" s="16"/>
      <c r="G96" s="16"/>
      <c r="H96" s="16"/>
    </row>
    <row r="97" spans="1:8" ht="15">
      <c r="A97" s="28"/>
      <c r="B97" s="28"/>
      <c r="C97" s="28"/>
      <c r="D97" s="16"/>
      <c r="E97" s="16"/>
      <c r="F97" s="16"/>
      <c r="G97" s="16"/>
      <c r="H97" s="16"/>
    </row>
    <row r="98" spans="1:8" ht="15">
      <c r="A98" s="28"/>
      <c r="B98" s="28"/>
      <c r="C98" s="28"/>
      <c r="D98" s="16"/>
      <c r="E98" s="16"/>
      <c r="F98" s="16"/>
      <c r="G98" s="16"/>
      <c r="H98" s="16"/>
    </row>
    <row r="99" spans="1:8" ht="15">
      <c r="A99" s="28"/>
      <c r="B99" s="28"/>
      <c r="C99" s="28"/>
      <c r="D99" s="16"/>
      <c r="E99" s="16"/>
      <c r="F99" s="16"/>
      <c r="G99" s="16"/>
      <c r="H99" s="16"/>
    </row>
    <row r="100" spans="1:8" ht="15">
      <c r="A100" s="28"/>
      <c r="B100" s="28"/>
      <c r="C100" s="28"/>
      <c r="D100" s="16"/>
      <c r="E100" s="16"/>
      <c r="F100" s="16"/>
      <c r="G100" s="16"/>
      <c r="H100" s="16"/>
    </row>
    <row r="101" spans="1:8" ht="15">
      <c r="A101" s="28"/>
      <c r="B101" s="28"/>
      <c r="C101" s="28"/>
      <c r="D101" s="16"/>
      <c r="E101" s="16"/>
      <c r="F101" s="16"/>
      <c r="G101" s="16"/>
      <c r="H101" s="16"/>
    </row>
    <row r="102" spans="1:8" ht="15">
      <c r="A102" s="28"/>
      <c r="B102" s="28"/>
      <c r="C102" s="28"/>
      <c r="D102" s="16"/>
      <c r="E102" s="16"/>
      <c r="F102" s="16"/>
      <c r="G102" s="16"/>
      <c r="H102" s="16"/>
    </row>
    <row r="103" spans="1:8" ht="15">
      <c r="A103" s="28"/>
      <c r="B103" s="28"/>
      <c r="C103" s="28"/>
      <c r="D103" s="16"/>
      <c r="E103" s="16"/>
      <c r="F103" s="16"/>
      <c r="G103" s="16"/>
      <c r="H103" s="16"/>
    </row>
    <row r="104" spans="1:8" ht="15">
      <c r="A104" s="28"/>
      <c r="B104" s="28"/>
      <c r="C104" s="28"/>
      <c r="D104" s="16"/>
      <c r="E104" s="16"/>
      <c r="F104" s="16"/>
      <c r="G104" s="16"/>
      <c r="H104" s="16"/>
    </row>
    <row r="105" spans="1:8" ht="15">
      <c r="A105" s="28"/>
      <c r="B105" s="28"/>
      <c r="C105" s="28"/>
      <c r="D105" s="16"/>
      <c r="E105" s="16"/>
      <c r="F105" s="16"/>
      <c r="G105" s="16"/>
      <c r="H105" s="16"/>
    </row>
  </sheetData>
  <sheetProtection/>
  <mergeCells count="26">
    <mergeCell ref="A40:H40"/>
    <mergeCell ref="A45:H45"/>
    <mergeCell ref="A35:C35"/>
    <mergeCell ref="F6:H6"/>
    <mergeCell ref="F7:H7"/>
    <mergeCell ref="F8:H8"/>
    <mergeCell ref="A14:H14"/>
    <mergeCell ref="B10:B11"/>
    <mergeCell ref="A10:A11"/>
    <mergeCell ref="D11:D12"/>
    <mergeCell ref="A73:H73"/>
    <mergeCell ref="A74:H74"/>
    <mergeCell ref="A1:H1"/>
    <mergeCell ref="A3:H3"/>
    <mergeCell ref="A4:H4"/>
    <mergeCell ref="F5:H5"/>
    <mergeCell ref="A53:H53"/>
    <mergeCell ref="A63:H63"/>
    <mergeCell ref="A15:H15"/>
    <mergeCell ref="A16:H16"/>
    <mergeCell ref="C10:H10"/>
    <mergeCell ref="C11:C12"/>
    <mergeCell ref="H11:H12"/>
    <mergeCell ref="F11:F12"/>
    <mergeCell ref="G11:G12"/>
    <mergeCell ref="E11:E12"/>
  </mergeCells>
  <printOptions/>
  <pageMargins left="0.11811023622047245" right="0.15748031496062992" top="0.1968503937007874" bottom="0.1968503937007874" header="0" footer="0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03"/>
  <sheetViews>
    <sheetView zoomScale="78" zoomScaleNormal="78" zoomScalePageLayoutView="0" workbookViewId="0" topLeftCell="A5">
      <pane ySplit="7" topLeftCell="BM59" activePane="bottomLeft" state="frozen"/>
      <selection pane="topLeft" activeCell="A5" sqref="A5"/>
      <selection pane="bottomLeft" activeCell="G70" sqref="G70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15.00390625" style="0" customWidth="1"/>
    <col min="4" max="4" width="9.421875" style="0" customWidth="1"/>
    <col min="5" max="5" width="10.8515625" style="4" customWidth="1"/>
    <col min="6" max="6" width="14.421875" style="4" customWidth="1"/>
    <col min="7" max="7" width="13.8515625" style="4" customWidth="1"/>
    <col min="8" max="8" width="16.8515625" style="4" customWidth="1"/>
    <col min="9" max="9" width="10.421875" style="4" customWidth="1"/>
    <col min="10" max="10" width="10.7109375" style="4" bestFit="1" customWidth="1"/>
    <col min="11" max="12" width="15.421875" style="4" customWidth="1"/>
    <col min="13" max="13" width="12.421875" style="4" customWidth="1"/>
    <col min="14" max="14" width="0.13671875" style="4" customWidth="1"/>
    <col min="15" max="15" width="12.421875" style="4" hidden="1" customWidth="1"/>
    <col min="16" max="16" width="12.421875" style="4" customWidth="1"/>
    <col min="17" max="17" width="10.8515625" style="4" customWidth="1"/>
    <col min="18" max="18" width="13.421875" style="4" customWidth="1"/>
    <col min="19" max="19" width="11.8515625" style="4" customWidth="1"/>
    <col min="20" max="20" width="12.421875" style="4" customWidth="1"/>
    <col min="21" max="21" width="15.421875" style="0" customWidth="1"/>
    <col min="22" max="22" width="10.57421875" style="0" customWidth="1"/>
  </cols>
  <sheetData>
    <row r="1" spans="1:26" ht="15.7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5.75">
      <c r="A2" s="7"/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69"/>
      <c r="V2" s="269"/>
      <c r="W2" s="269"/>
      <c r="X2" s="269"/>
      <c r="Y2" s="269"/>
      <c r="Z2" s="269"/>
    </row>
    <row r="3" spans="1:26" ht="18.75">
      <c r="A3" s="270" t="s">
        <v>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ht="38.25" customHeight="1">
      <c r="A4" s="249" t="s">
        <v>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38.25" customHeight="1">
      <c r="A5" s="8"/>
      <c r="B5" s="17" t="s">
        <v>111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25" customHeight="1">
      <c r="A6" s="8"/>
      <c r="B6" s="17"/>
      <c r="C6" s="8"/>
      <c r="D6" s="8"/>
      <c r="E6" s="8"/>
      <c r="F6" s="8"/>
      <c r="G6" s="8"/>
      <c r="H6" s="8"/>
      <c r="I6" s="8"/>
      <c r="J6" s="17" t="s">
        <v>22</v>
      </c>
      <c r="K6" s="8"/>
      <c r="L6" s="8"/>
      <c r="M6" s="8"/>
      <c r="N6" s="8"/>
      <c r="O6" s="8"/>
      <c r="P6" s="8"/>
      <c r="Q6" s="8"/>
      <c r="R6" s="8"/>
      <c r="S6" s="8"/>
      <c r="T6" s="60"/>
      <c r="U6" s="8"/>
      <c r="V6" s="8"/>
      <c r="W6" s="8"/>
      <c r="X6" s="8"/>
      <c r="Y6" s="8"/>
      <c r="Z6" s="8"/>
    </row>
    <row r="7" spans="1:26" ht="38.25" customHeight="1" thickBot="1">
      <c r="A7" s="8"/>
      <c r="B7" s="8"/>
      <c r="C7" s="1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/>
      <c r="B8" s="9" t="s">
        <v>5</v>
      </c>
      <c r="C8" s="319" t="s">
        <v>104</v>
      </c>
      <c r="D8" s="320"/>
      <c r="E8" s="320"/>
      <c r="F8" s="320"/>
      <c r="G8" s="321"/>
      <c r="H8" s="331" t="s">
        <v>107</v>
      </c>
      <c r="I8" s="332"/>
      <c r="J8" s="332"/>
      <c r="K8" s="332"/>
      <c r="L8" s="332"/>
      <c r="M8" s="332"/>
      <c r="N8" s="27"/>
      <c r="O8" s="27"/>
      <c r="P8" s="329" t="s">
        <v>105</v>
      </c>
      <c r="Q8" s="330"/>
      <c r="R8" s="330"/>
      <c r="S8" s="330"/>
      <c r="T8" s="330"/>
      <c r="U8" s="326"/>
      <c r="V8" s="326"/>
      <c r="W8" s="326"/>
      <c r="X8" s="326"/>
      <c r="Y8" s="326"/>
      <c r="Z8" s="326"/>
    </row>
    <row r="9" spans="1:26" ht="25.5" customHeight="1">
      <c r="A9" s="10"/>
      <c r="B9" s="26" t="s">
        <v>1</v>
      </c>
      <c r="C9" s="351" t="s">
        <v>106</v>
      </c>
      <c r="D9" s="345" t="s">
        <v>2</v>
      </c>
      <c r="E9" s="346"/>
      <c r="F9" s="347"/>
      <c r="G9" s="313" t="s">
        <v>3</v>
      </c>
      <c r="H9" s="351" t="s">
        <v>106</v>
      </c>
      <c r="I9" s="348" t="s">
        <v>4</v>
      </c>
      <c r="J9" s="349"/>
      <c r="K9" s="350"/>
      <c r="L9" s="327" t="s">
        <v>112</v>
      </c>
      <c r="M9" s="313" t="s">
        <v>3</v>
      </c>
      <c r="N9" s="61"/>
      <c r="O9" s="61"/>
      <c r="P9" s="351" t="s">
        <v>106</v>
      </c>
      <c r="Q9" s="348" t="s">
        <v>2</v>
      </c>
      <c r="R9" s="349"/>
      <c r="S9" s="350"/>
      <c r="T9" s="313" t="s">
        <v>3</v>
      </c>
      <c r="U9" s="19"/>
      <c r="V9" s="19"/>
      <c r="W9" s="19"/>
      <c r="X9" s="19"/>
      <c r="Y9" s="19"/>
      <c r="Z9" s="19"/>
    </row>
    <row r="10" spans="1:26" ht="15.75">
      <c r="A10" s="10"/>
      <c r="B10" s="10"/>
      <c r="C10" s="352"/>
      <c r="D10" s="58" t="s">
        <v>17</v>
      </c>
      <c r="E10" s="59" t="s">
        <v>9</v>
      </c>
      <c r="F10" s="12" t="s">
        <v>10</v>
      </c>
      <c r="G10" s="314"/>
      <c r="H10" s="352"/>
      <c r="I10" s="12" t="s">
        <v>17</v>
      </c>
      <c r="J10" s="12" t="s">
        <v>9</v>
      </c>
      <c r="K10" s="12" t="s">
        <v>10</v>
      </c>
      <c r="L10" s="328"/>
      <c r="M10" s="314"/>
      <c r="N10" s="11"/>
      <c r="O10" s="11"/>
      <c r="P10" s="352"/>
      <c r="Q10" s="11" t="s">
        <v>17</v>
      </c>
      <c r="R10" s="11" t="s">
        <v>9</v>
      </c>
      <c r="S10" s="11" t="s">
        <v>10</v>
      </c>
      <c r="T10" s="314"/>
      <c r="U10" s="19"/>
      <c r="V10" s="19"/>
      <c r="W10" s="19"/>
      <c r="X10" s="19"/>
      <c r="Y10" s="19"/>
      <c r="Z10" s="19"/>
    </row>
    <row r="11" spans="1:26" ht="16.5" thickBot="1">
      <c r="A11" s="6">
        <v>0</v>
      </c>
      <c r="B11" s="6">
        <v>1</v>
      </c>
      <c r="C11" s="18"/>
      <c r="D11" s="18"/>
      <c r="E11" s="13"/>
      <c r="F11" s="13">
        <v>3</v>
      </c>
      <c r="G11" s="13">
        <v>4</v>
      </c>
      <c r="H11" s="13"/>
      <c r="I11" s="13"/>
      <c r="J11" s="13"/>
      <c r="K11" s="13">
        <v>5</v>
      </c>
      <c r="L11" s="13"/>
      <c r="M11" s="13">
        <v>6</v>
      </c>
      <c r="N11" s="62"/>
      <c r="O11" s="62"/>
      <c r="P11" s="62"/>
      <c r="Q11" s="21"/>
      <c r="R11" s="21"/>
      <c r="S11" s="21">
        <v>7</v>
      </c>
      <c r="T11" s="21">
        <v>8</v>
      </c>
      <c r="U11" s="20"/>
      <c r="V11" s="20"/>
      <c r="W11" s="20"/>
      <c r="X11" s="20"/>
      <c r="Y11" s="20"/>
      <c r="Z11" s="20"/>
    </row>
    <row r="12" spans="1:26" ht="18.75" customHeight="1" thickBot="1">
      <c r="A12" s="285" t="s">
        <v>7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337"/>
      <c r="V12" s="337"/>
      <c r="W12" s="337"/>
      <c r="X12" s="337"/>
      <c r="Y12" s="337"/>
      <c r="Z12" s="338"/>
    </row>
    <row r="13" spans="1:26" ht="21" customHeight="1">
      <c r="A13" s="339" t="s">
        <v>8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1"/>
      <c r="V13" s="341"/>
      <c r="W13" s="341"/>
      <c r="X13" s="341"/>
      <c r="Y13" s="341"/>
      <c r="Z13" s="342"/>
    </row>
    <row r="14" spans="1:30" s="14" customFormat="1" ht="58.5" customHeight="1">
      <c r="A14" s="68" t="s">
        <v>108</v>
      </c>
      <c r="B14" s="31" t="s">
        <v>25</v>
      </c>
      <c r="C14" s="67">
        <f>SUM(D14:G14)</f>
        <v>5000</v>
      </c>
      <c r="D14" s="69"/>
      <c r="E14" s="69">
        <v>4900</v>
      </c>
      <c r="F14" s="69">
        <v>100</v>
      </c>
      <c r="G14" s="69"/>
      <c r="H14" s="35">
        <f>I14+J14+K14+M14</f>
        <v>4008.033</v>
      </c>
      <c r="I14" s="69"/>
      <c r="J14" s="69">
        <v>0</v>
      </c>
      <c r="K14" s="69">
        <v>4008.033</v>
      </c>
      <c r="L14" s="29" t="s">
        <v>113</v>
      </c>
      <c r="M14" s="69"/>
      <c r="N14" s="69"/>
      <c r="O14" s="69"/>
      <c r="P14" s="35">
        <f>SUM(Q14:T14)</f>
        <v>991.9670000000001</v>
      </c>
      <c r="Q14" s="69"/>
      <c r="R14" s="69">
        <f>E14-J14</f>
        <v>4900</v>
      </c>
      <c r="S14" s="69">
        <f>F14-K14</f>
        <v>-3908.033</v>
      </c>
      <c r="T14" s="69"/>
      <c r="U14" s="70"/>
      <c r="V14" s="70"/>
      <c r="W14" s="70"/>
      <c r="X14" s="70"/>
      <c r="Y14" s="70"/>
      <c r="Z14" s="70"/>
      <c r="AA14" s="22"/>
      <c r="AB14" s="22"/>
      <c r="AC14" s="22"/>
      <c r="AD14" s="22"/>
    </row>
    <row r="15" spans="1:30" s="14" customFormat="1" ht="61.5" customHeight="1">
      <c r="A15" s="68" t="s">
        <v>109</v>
      </c>
      <c r="B15" s="32" t="s">
        <v>26</v>
      </c>
      <c r="C15" s="67">
        <f aca="true" t="shared" si="0" ref="C15:C70">SUM(D15:G15)</f>
        <v>1400</v>
      </c>
      <c r="D15" s="69"/>
      <c r="E15" s="69">
        <v>1400</v>
      </c>
      <c r="F15" s="69"/>
      <c r="G15" s="69"/>
      <c r="H15" s="35">
        <f aca="true" t="shared" si="1" ref="H15:H70">I15+J15+K15+M15</f>
        <v>4788</v>
      </c>
      <c r="I15" s="69"/>
      <c r="J15" s="69">
        <v>0</v>
      </c>
      <c r="K15" s="69">
        <v>4788</v>
      </c>
      <c r="L15" s="29" t="s">
        <v>114</v>
      </c>
      <c r="M15" s="69"/>
      <c r="N15" s="69"/>
      <c r="O15" s="69"/>
      <c r="P15" s="35">
        <f aca="true" t="shared" si="2" ref="P15:P40">SUM(Q15:T15)</f>
        <v>-3388</v>
      </c>
      <c r="Q15" s="69"/>
      <c r="R15" s="69">
        <f aca="true" t="shared" si="3" ref="R15:R29">E15-J15</f>
        <v>1400</v>
      </c>
      <c r="S15" s="69">
        <f aca="true" t="shared" si="4" ref="S15:S26">F15-K15</f>
        <v>-4788</v>
      </c>
      <c r="T15" s="69"/>
      <c r="U15" s="70"/>
      <c r="V15" s="70"/>
      <c r="W15" s="70"/>
      <c r="X15" s="70"/>
      <c r="Y15" s="70"/>
      <c r="Z15" s="70"/>
      <c r="AA15" s="22"/>
      <c r="AB15" s="22"/>
      <c r="AC15" s="22"/>
      <c r="AD15" s="22"/>
    </row>
    <row r="16" spans="1:30" s="14" customFormat="1" ht="48.75" customHeight="1">
      <c r="A16" s="68" t="s">
        <v>63</v>
      </c>
      <c r="B16" s="31" t="s">
        <v>27</v>
      </c>
      <c r="C16" s="67">
        <f t="shared" si="0"/>
        <v>1650</v>
      </c>
      <c r="D16" s="69"/>
      <c r="E16" s="69">
        <v>200</v>
      </c>
      <c r="F16" s="69">
        <v>1450</v>
      </c>
      <c r="G16" s="69"/>
      <c r="H16" s="35">
        <f t="shared" si="1"/>
        <v>0</v>
      </c>
      <c r="I16" s="69"/>
      <c r="J16" s="69">
        <v>0</v>
      </c>
      <c r="K16" s="69">
        <v>0</v>
      </c>
      <c r="L16" s="29" t="s">
        <v>117</v>
      </c>
      <c r="M16" s="69"/>
      <c r="N16" s="69"/>
      <c r="O16" s="69"/>
      <c r="P16" s="35">
        <f t="shared" si="2"/>
        <v>1650</v>
      </c>
      <c r="Q16" s="69"/>
      <c r="R16" s="69">
        <f t="shared" si="3"/>
        <v>200</v>
      </c>
      <c r="S16" s="69">
        <f t="shared" si="4"/>
        <v>1450</v>
      </c>
      <c r="T16" s="69"/>
      <c r="U16" s="70"/>
      <c r="V16" s="70"/>
      <c r="W16" s="70"/>
      <c r="X16" s="70"/>
      <c r="Y16" s="70"/>
      <c r="Z16" s="70"/>
      <c r="AA16" s="22"/>
      <c r="AB16" s="22"/>
      <c r="AC16" s="22"/>
      <c r="AD16" s="22"/>
    </row>
    <row r="17" spans="1:30" s="14" customFormat="1" ht="63" customHeight="1">
      <c r="A17" s="68" t="s">
        <v>64</v>
      </c>
      <c r="B17" s="31" t="s">
        <v>28</v>
      </c>
      <c r="C17" s="67">
        <f t="shared" si="0"/>
        <v>4498</v>
      </c>
      <c r="D17" s="69"/>
      <c r="E17" s="69"/>
      <c r="F17" s="69">
        <v>4498</v>
      </c>
      <c r="G17" s="69"/>
      <c r="H17" s="35">
        <f t="shared" si="1"/>
        <v>4498</v>
      </c>
      <c r="I17" s="69"/>
      <c r="J17" s="69"/>
      <c r="K17" s="69">
        <v>4498</v>
      </c>
      <c r="L17" s="29" t="s">
        <v>114</v>
      </c>
      <c r="M17" s="69"/>
      <c r="N17" s="69"/>
      <c r="O17" s="69"/>
      <c r="P17" s="35">
        <f t="shared" si="2"/>
        <v>0</v>
      </c>
      <c r="Q17" s="69"/>
      <c r="R17" s="69">
        <f t="shared" si="3"/>
        <v>0</v>
      </c>
      <c r="S17" s="69">
        <f t="shared" si="4"/>
        <v>0</v>
      </c>
      <c r="T17" s="69"/>
      <c r="U17" s="70"/>
      <c r="V17" s="70"/>
      <c r="W17" s="70"/>
      <c r="X17" s="70"/>
      <c r="Y17" s="70"/>
      <c r="Z17" s="70"/>
      <c r="AA17" s="22"/>
      <c r="AB17" s="22"/>
      <c r="AC17" s="22"/>
      <c r="AD17" s="22"/>
    </row>
    <row r="18" spans="1:30" s="14" customFormat="1" ht="63" customHeight="1">
      <c r="A18" s="68" t="s">
        <v>65</v>
      </c>
      <c r="B18" s="33" t="s">
        <v>23</v>
      </c>
      <c r="C18" s="67">
        <f t="shared" si="0"/>
        <v>10002</v>
      </c>
      <c r="D18" s="69"/>
      <c r="E18" s="69"/>
      <c r="F18" s="69"/>
      <c r="G18" s="69">
        <v>10002</v>
      </c>
      <c r="H18" s="35">
        <f t="shared" si="1"/>
        <v>10002</v>
      </c>
      <c r="I18" s="69"/>
      <c r="J18" s="69"/>
      <c r="K18" s="69"/>
      <c r="L18" s="29"/>
      <c r="M18" s="69">
        <v>10002</v>
      </c>
      <c r="N18" s="69"/>
      <c r="O18" s="69"/>
      <c r="P18" s="35">
        <f t="shared" si="2"/>
        <v>0</v>
      </c>
      <c r="Q18" s="69"/>
      <c r="R18" s="69">
        <f t="shared" si="3"/>
        <v>0</v>
      </c>
      <c r="S18" s="69">
        <f t="shared" si="4"/>
        <v>0</v>
      </c>
      <c r="T18" s="69">
        <f>G18-M18</f>
        <v>0</v>
      </c>
      <c r="U18" s="70"/>
      <c r="V18" s="70"/>
      <c r="W18" s="70"/>
      <c r="X18" s="70"/>
      <c r="Y18" s="70"/>
      <c r="Z18" s="70"/>
      <c r="AA18" s="22"/>
      <c r="AB18" s="22"/>
      <c r="AC18" s="22"/>
      <c r="AD18" s="22"/>
    </row>
    <row r="19" spans="1:30" s="14" customFormat="1" ht="48.75" customHeight="1">
      <c r="A19" s="68" t="s">
        <v>66</v>
      </c>
      <c r="B19" s="31" t="s">
        <v>29</v>
      </c>
      <c r="C19" s="67">
        <f t="shared" si="0"/>
        <v>3000</v>
      </c>
      <c r="D19" s="69"/>
      <c r="E19" s="69"/>
      <c r="F19" s="69"/>
      <c r="G19" s="69">
        <v>3000</v>
      </c>
      <c r="H19" s="35">
        <f t="shared" si="1"/>
        <v>3000</v>
      </c>
      <c r="I19" s="69"/>
      <c r="J19" s="69"/>
      <c r="K19" s="69"/>
      <c r="L19" s="29"/>
      <c r="M19" s="69">
        <v>3000</v>
      </c>
      <c r="N19" s="69"/>
      <c r="O19" s="69"/>
      <c r="P19" s="35">
        <f t="shared" si="2"/>
        <v>0</v>
      </c>
      <c r="Q19" s="69"/>
      <c r="R19" s="69">
        <f t="shared" si="3"/>
        <v>0</v>
      </c>
      <c r="S19" s="69">
        <f t="shared" si="4"/>
        <v>0</v>
      </c>
      <c r="T19" s="69">
        <f aca="true" t="shared" si="5" ref="T19:T30">G19-M19</f>
        <v>0</v>
      </c>
      <c r="U19" s="70"/>
      <c r="V19" s="70"/>
      <c r="W19" s="70"/>
      <c r="X19" s="70"/>
      <c r="Y19" s="70"/>
      <c r="Z19" s="70"/>
      <c r="AA19" s="22"/>
      <c r="AB19" s="22"/>
      <c r="AC19" s="22"/>
      <c r="AD19" s="22"/>
    </row>
    <row r="20" spans="1:30" s="14" customFormat="1" ht="48.75" customHeight="1">
      <c r="A20" s="68" t="s">
        <v>67</v>
      </c>
      <c r="B20" s="31" t="s">
        <v>30</v>
      </c>
      <c r="C20" s="67">
        <f t="shared" si="0"/>
        <v>1302</v>
      </c>
      <c r="D20" s="69"/>
      <c r="E20" s="69"/>
      <c r="F20" s="69"/>
      <c r="G20" s="69">
        <v>1302</v>
      </c>
      <c r="H20" s="35">
        <f t="shared" si="1"/>
        <v>1302</v>
      </c>
      <c r="I20" s="69"/>
      <c r="J20" s="69"/>
      <c r="K20" s="69"/>
      <c r="L20" s="29"/>
      <c r="M20" s="69">
        <v>1302</v>
      </c>
      <c r="N20" s="69"/>
      <c r="O20" s="69"/>
      <c r="P20" s="35">
        <f t="shared" si="2"/>
        <v>0</v>
      </c>
      <c r="Q20" s="69"/>
      <c r="R20" s="69">
        <f t="shared" si="3"/>
        <v>0</v>
      </c>
      <c r="S20" s="69">
        <f t="shared" si="4"/>
        <v>0</v>
      </c>
      <c r="T20" s="69">
        <f t="shared" si="5"/>
        <v>0</v>
      </c>
      <c r="U20" s="70"/>
      <c r="V20" s="70"/>
      <c r="W20" s="70"/>
      <c r="X20" s="70"/>
      <c r="Y20" s="70"/>
      <c r="Z20" s="70"/>
      <c r="AA20" s="22"/>
      <c r="AB20" s="22"/>
      <c r="AC20" s="22"/>
      <c r="AD20" s="22"/>
    </row>
    <row r="21" spans="1:30" s="14" customFormat="1" ht="48.75" customHeight="1">
      <c r="A21" s="68" t="s">
        <v>68</v>
      </c>
      <c r="B21" s="31" t="s">
        <v>31</v>
      </c>
      <c r="C21" s="67">
        <f t="shared" si="0"/>
        <v>14640</v>
      </c>
      <c r="D21" s="69"/>
      <c r="E21" s="69"/>
      <c r="F21" s="69"/>
      <c r="G21" s="69">
        <v>14640</v>
      </c>
      <c r="H21" s="35">
        <f t="shared" si="1"/>
        <v>14640</v>
      </c>
      <c r="I21" s="69"/>
      <c r="J21" s="69"/>
      <c r="K21" s="69"/>
      <c r="L21" s="29"/>
      <c r="M21" s="69">
        <v>14640</v>
      </c>
      <c r="N21" s="69"/>
      <c r="O21" s="69"/>
      <c r="P21" s="35">
        <f t="shared" si="2"/>
        <v>0</v>
      </c>
      <c r="Q21" s="69"/>
      <c r="R21" s="69">
        <f t="shared" si="3"/>
        <v>0</v>
      </c>
      <c r="S21" s="69">
        <f t="shared" si="4"/>
        <v>0</v>
      </c>
      <c r="T21" s="69">
        <f t="shared" si="5"/>
        <v>0</v>
      </c>
      <c r="U21" s="70"/>
      <c r="V21" s="70"/>
      <c r="W21" s="70"/>
      <c r="X21" s="70"/>
      <c r="Y21" s="70"/>
      <c r="Z21" s="70"/>
      <c r="AA21" s="22"/>
      <c r="AB21" s="22"/>
      <c r="AC21" s="22"/>
      <c r="AD21" s="22"/>
    </row>
    <row r="22" spans="1:30" s="14" customFormat="1" ht="48.75" customHeight="1">
      <c r="A22" s="68" t="s">
        <v>69</v>
      </c>
      <c r="B22" s="31" t="s">
        <v>32</v>
      </c>
      <c r="C22" s="67">
        <f t="shared" si="0"/>
        <v>1250</v>
      </c>
      <c r="D22" s="69"/>
      <c r="E22" s="69"/>
      <c r="F22" s="69"/>
      <c r="G22" s="69">
        <v>1250</v>
      </c>
      <c r="H22" s="35">
        <f t="shared" si="1"/>
        <v>1250</v>
      </c>
      <c r="I22" s="69"/>
      <c r="J22" s="69"/>
      <c r="K22" s="69"/>
      <c r="L22" s="29"/>
      <c r="M22" s="69">
        <v>1250</v>
      </c>
      <c r="N22" s="69"/>
      <c r="O22" s="69"/>
      <c r="P22" s="35">
        <f t="shared" si="2"/>
        <v>0</v>
      </c>
      <c r="Q22" s="69"/>
      <c r="R22" s="69">
        <f t="shared" si="3"/>
        <v>0</v>
      </c>
      <c r="S22" s="69">
        <f t="shared" si="4"/>
        <v>0</v>
      </c>
      <c r="T22" s="69">
        <f t="shared" si="5"/>
        <v>0</v>
      </c>
      <c r="U22" s="70"/>
      <c r="V22" s="70"/>
      <c r="W22" s="70"/>
      <c r="X22" s="70"/>
      <c r="Y22" s="70"/>
      <c r="Z22" s="70"/>
      <c r="AA22" s="22"/>
      <c r="AB22" s="22"/>
      <c r="AC22" s="22"/>
      <c r="AD22" s="22"/>
    </row>
    <row r="23" spans="1:30" s="14" customFormat="1" ht="48.75" customHeight="1">
      <c r="A23" s="68" t="s">
        <v>70</v>
      </c>
      <c r="B23" s="31" t="s">
        <v>33</v>
      </c>
      <c r="C23" s="67">
        <f t="shared" si="0"/>
        <v>2350</v>
      </c>
      <c r="D23" s="69"/>
      <c r="E23" s="69"/>
      <c r="F23" s="69"/>
      <c r="G23" s="69">
        <v>2350</v>
      </c>
      <c r="H23" s="35">
        <f t="shared" si="1"/>
        <v>2350</v>
      </c>
      <c r="I23" s="69"/>
      <c r="J23" s="69"/>
      <c r="K23" s="69"/>
      <c r="L23" s="29"/>
      <c r="M23" s="69">
        <v>2350</v>
      </c>
      <c r="N23" s="69"/>
      <c r="O23" s="69"/>
      <c r="P23" s="35">
        <f t="shared" si="2"/>
        <v>0</v>
      </c>
      <c r="Q23" s="69"/>
      <c r="R23" s="69">
        <f t="shared" si="3"/>
        <v>0</v>
      </c>
      <c r="S23" s="69">
        <f t="shared" si="4"/>
        <v>0</v>
      </c>
      <c r="T23" s="69">
        <f t="shared" si="5"/>
        <v>0</v>
      </c>
      <c r="U23" s="70"/>
      <c r="V23" s="70"/>
      <c r="W23" s="70"/>
      <c r="X23" s="70"/>
      <c r="Y23" s="70"/>
      <c r="Z23" s="70"/>
      <c r="AA23" s="22"/>
      <c r="AB23" s="22"/>
      <c r="AC23" s="22"/>
      <c r="AD23" s="22"/>
    </row>
    <row r="24" spans="1:30" s="14" customFormat="1" ht="48.75" customHeight="1">
      <c r="A24" s="68" t="s">
        <v>71</v>
      </c>
      <c r="B24" s="31" t="s">
        <v>34</v>
      </c>
      <c r="C24" s="67">
        <f t="shared" si="0"/>
        <v>25000</v>
      </c>
      <c r="D24" s="69"/>
      <c r="E24" s="69"/>
      <c r="F24" s="69"/>
      <c r="G24" s="69">
        <v>25000</v>
      </c>
      <c r="H24" s="35">
        <f t="shared" si="1"/>
        <v>25000</v>
      </c>
      <c r="I24" s="69"/>
      <c r="J24" s="69"/>
      <c r="K24" s="69"/>
      <c r="L24" s="69"/>
      <c r="M24" s="69">
        <v>25000</v>
      </c>
      <c r="N24" s="69"/>
      <c r="O24" s="69"/>
      <c r="P24" s="35">
        <f t="shared" si="2"/>
        <v>0</v>
      </c>
      <c r="Q24" s="69"/>
      <c r="R24" s="69">
        <f t="shared" si="3"/>
        <v>0</v>
      </c>
      <c r="S24" s="69">
        <f t="shared" si="4"/>
        <v>0</v>
      </c>
      <c r="T24" s="69">
        <f t="shared" si="5"/>
        <v>0</v>
      </c>
      <c r="U24" s="70"/>
      <c r="V24" s="70"/>
      <c r="W24" s="70"/>
      <c r="X24" s="70"/>
      <c r="Y24" s="70"/>
      <c r="Z24" s="70"/>
      <c r="AA24" s="22"/>
      <c r="AB24" s="22"/>
      <c r="AC24" s="22"/>
      <c r="AD24" s="22"/>
    </row>
    <row r="25" spans="1:30" s="14" customFormat="1" ht="48.75" customHeight="1">
      <c r="A25" s="68" t="s">
        <v>72</v>
      </c>
      <c r="B25" s="31" t="s">
        <v>35</v>
      </c>
      <c r="C25" s="67">
        <f t="shared" si="0"/>
        <v>840</v>
      </c>
      <c r="D25" s="69"/>
      <c r="E25" s="69"/>
      <c r="F25" s="69"/>
      <c r="G25" s="69">
        <v>840</v>
      </c>
      <c r="H25" s="35">
        <f t="shared" si="1"/>
        <v>840</v>
      </c>
      <c r="I25" s="69"/>
      <c r="J25" s="69"/>
      <c r="K25" s="69"/>
      <c r="L25" s="69"/>
      <c r="M25" s="69">
        <v>840</v>
      </c>
      <c r="N25" s="69"/>
      <c r="O25" s="69"/>
      <c r="P25" s="35">
        <f t="shared" si="2"/>
        <v>0</v>
      </c>
      <c r="Q25" s="69"/>
      <c r="R25" s="69">
        <f t="shared" si="3"/>
        <v>0</v>
      </c>
      <c r="S25" s="69">
        <f t="shared" si="4"/>
        <v>0</v>
      </c>
      <c r="T25" s="69">
        <f t="shared" si="5"/>
        <v>0</v>
      </c>
      <c r="U25" s="70"/>
      <c r="V25" s="70"/>
      <c r="W25" s="70"/>
      <c r="X25" s="70"/>
      <c r="Y25" s="70"/>
      <c r="Z25" s="70"/>
      <c r="AA25" s="22"/>
      <c r="AB25" s="22"/>
      <c r="AC25" s="22"/>
      <c r="AD25" s="22"/>
    </row>
    <row r="26" spans="1:30" s="14" customFormat="1" ht="48.75" customHeight="1">
      <c r="A26" s="68" t="s">
        <v>73</v>
      </c>
      <c r="B26" s="31" t="s">
        <v>36</v>
      </c>
      <c r="C26" s="67">
        <f t="shared" si="0"/>
        <v>1066</v>
      </c>
      <c r="D26" s="69"/>
      <c r="E26" s="69"/>
      <c r="F26" s="69"/>
      <c r="G26" s="69">
        <v>1066</v>
      </c>
      <c r="H26" s="35">
        <f t="shared" si="1"/>
        <v>1066</v>
      </c>
      <c r="I26" s="69"/>
      <c r="J26" s="69"/>
      <c r="K26" s="69"/>
      <c r="L26" s="69"/>
      <c r="M26" s="69">
        <v>1066</v>
      </c>
      <c r="N26" s="69"/>
      <c r="O26" s="69"/>
      <c r="P26" s="35">
        <f t="shared" si="2"/>
        <v>0</v>
      </c>
      <c r="Q26" s="69"/>
      <c r="R26" s="69">
        <f t="shared" si="3"/>
        <v>0</v>
      </c>
      <c r="S26" s="69">
        <f t="shared" si="4"/>
        <v>0</v>
      </c>
      <c r="T26" s="69">
        <f t="shared" si="5"/>
        <v>0</v>
      </c>
      <c r="U26" s="70"/>
      <c r="V26" s="70"/>
      <c r="W26" s="70"/>
      <c r="X26" s="70"/>
      <c r="Y26" s="70"/>
      <c r="Z26" s="70"/>
      <c r="AA26" s="22"/>
      <c r="AB26" s="22"/>
      <c r="AC26" s="22"/>
      <c r="AD26" s="22"/>
    </row>
    <row r="27" spans="1:30" s="14" customFormat="1" ht="48.75" customHeight="1">
      <c r="A27" s="68" t="s">
        <v>74</v>
      </c>
      <c r="B27" s="31" t="s">
        <v>37</v>
      </c>
      <c r="C27" s="67">
        <f t="shared" si="0"/>
        <v>1385</v>
      </c>
      <c r="D27" s="69"/>
      <c r="E27" s="69"/>
      <c r="F27" s="69"/>
      <c r="G27" s="69">
        <v>1385</v>
      </c>
      <c r="H27" s="35">
        <f t="shared" si="1"/>
        <v>1385</v>
      </c>
      <c r="I27" s="69"/>
      <c r="J27" s="69"/>
      <c r="K27" s="69"/>
      <c r="L27" s="69"/>
      <c r="M27" s="69">
        <v>1385</v>
      </c>
      <c r="N27" s="69"/>
      <c r="O27" s="69"/>
      <c r="P27" s="35">
        <f t="shared" si="2"/>
        <v>0</v>
      </c>
      <c r="Q27" s="69"/>
      <c r="R27" s="69">
        <f t="shared" si="3"/>
        <v>0</v>
      </c>
      <c r="S27" s="69">
        <f>F27-K27</f>
        <v>0</v>
      </c>
      <c r="T27" s="69">
        <f t="shared" si="5"/>
        <v>0</v>
      </c>
      <c r="U27" s="70"/>
      <c r="V27" s="70"/>
      <c r="W27" s="70"/>
      <c r="X27" s="70"/>
      <c r="Y27" s="70"/>
      <c r="Z27" s="70"/>
      <c r="AA27" s="22"/>
      <c r="AB27" s="22"/>
      <c r="AC27" s="22"/>
      <c r="AD27" s="22"/>
    </row>
    <row r="28" spans="1:30" s="14" customFormat="1" ht="48.75" customHeight="1">
      <c r="A28" s="68" t="s">
        <v>75</v>
      </c>
      <c r="B28" s="31" t="s">
        <v>38</v>
      </c>
      <c r="C28" s="67">
        <f t="shared" si="0"/>
        <v>5000</v>
      </c>
      <c r="D28" s="69"/>
      <c r="E28" s="69"/>
      <c r="F28" s="69"/>
      <c r="G28" s="69">
        <v>5000</v>
      </c>
      <c r="H28" s="35">
        <f t="shared" si="1"/>
        <v>5000</v>
      </c>
      <c r="I28" s="69"/>
      <c r="J28" s="69"/>
      <c r="K28" s="69"/>
      <c r="L28" s="69"/>
      <c r="M28" s="69">
        <v>5000</v>
      </c>
      <c r="N28" s="69"/>
      <c r="O28" s="69"/>
      <c r="P28" s="35">
        <f t="shared" si="2"/>
        <v>0</v>
      </c>
      <c r="Q28" s="69"/>
      <c r="R28" s="69">
        <f t="shared" si="3"/>
        <v>0</v>
      </c>
      <c r="S28" s="69">
        <f>F28-K28</f>
        <v>0</v>
      </c>
      <c r="T28" s="69">
        <f t="shared" si="5"/>
        <v>0</v>
      </c>
      <c r="U28" s="70"/>
      <c r="V28" s="70"/>
      <c r="W28" s="70"/>
      <c r="X28" s="70"/>
      <c r="Y28" s="70"/>
      <c r="Z28" s="70"/>
      <c r="AA28" s="22"/>
      <c r="AB28" s="22"/>
      <c r="AC28" s="22"/>
      <c r="AD28" s="22"/>
    </row>
    <row r="29" spans="1:30" s="14" customFormat="1" ht="48.75" customHeight="1">
      <c r="A29" s="68" t="s">
        <v>76</v>
      </c>
      <c r="B29" s="31" t="s">
        <v>39</v>
      </c>
      <c r="C29" s="67">
        <f t="shared" si="0"/>
        <v>6500</v>
      </c>
      <c r="D29" s="69"/>
      <c r="E29" s="69"/>
      <c r="F29" s="69"/>
      <c r="G29" s="69">
        <v>6500</v>
      </c>
      <c r="H29" s="35">
        <f t="shared" si="1"/>
        <v>6500</v>
      </c>
      <c r="I29" s="69"/>
      <c r="J29" s="69"/>
      <c r="K29" s="69"/>
      <c r="L29" s="69"/>
      <c r="M29" s="69">
        <v>6500</v>
      </c>
      <c r="N29" s="69"/>
      <c r="O29" s="69"/>
      <c r="P29" s="35">
        <f t="shared" si="2"/>
        <v>0</v>
      </c>
      <c r="Q29" s="69"/>
      <c r="R29" s="69">
        <f t="shared" si="3"/>
        <v>0</v>
      </c>
      <c r="S29" s="69">
        <f>F29-K29</f>
        <v>0</v>
      </c>
      <c r="T29" s="69">
        <f t="shared" si="5"/>
        <v>0</v>
      </c>
      <c r="U29" s="70"/>
      <c r="V29" s="70"/>
      <c r="W29" s="70"/>
      <c r="X29" s="70"/>
      <c r="Y29" s="70"/>
      <c r="Z29" s="70"/>
      <c r="AA29" s="22"/>
      <c r="AB29" s="22"/>
      <c r="AC29" s="22"/>
      <c r="AD29" s="22"/>
    </row>
    <row r="30" spans="1:30" s="14" customFormat="1" ht="15.75">
      <c r="A30" s="71"/>
      <c r="B30" s="34" t="s">
        <v>18</v>
      </c>
      <c r="C30" s="67">
        <f t="shared" si="0"/>
        <v>84883</v>
      </c>
      <c r="D30" s="35" t="s">
        <v>40</v>
      </c>
      <c r="E30" s="35">
        <f>SUM(E14:E29)</f>
        <v>6500</v>
      </c>
      <c r="F30" s="35">
        <f>SUM(F14:F29)</f>
        <v>6048</v>
      </c>
      <c r="G30" s="35">
        <f>SUM(G14:G29)</f>
        <v>72335</v>
      </c>
      <c r="H30" s="35">
        <v>85629.033</v>
      </c>
      <c r="I30" s="35" t="s">
        <v>40</v>
      </c>
      <c r="J30" s="35">
        <f>SUM(J14:J29)</f>
        <v>0</v>
      </c>
      <c r="K30" s="35">
        <f>SUM(K14:K29)</f>
        <v>13294.033</v>
      </c>
      <c r="L30" s="35"/>
      <c r="M30" s="35">
        <f>SUM(M14:M29)</f>
        <v>72335</v>
      </c>
      <c r="N30" s="35"/>
      <c r="O30" s="35"/>
      <c r="P30" s="35">
        <f t="shared" si="2"/>
        <v>-746.0329999999994</v>
      </c>
      <c r="Q30" s="35">
        <v>0</v>
      </c>
      <c r="R30" s="35">
        <f>E30-J30</f>
        <v>6500</v>
      </c>
      <c r="S30" s="35">
        <f>F30-K30</f>
        <v>-7246.032999999999</v>
      </c>
      <c r="T30" s="35">
        <f t="shared" si="5"/>
        <v>0</v>
      </c>
      <c r="U30" s="70"/>
      <c r="V30" s="70"/>
      <c r="W30" s="70"/>
      <c r="X30" s="70"/>
      <c r="Y30" s="70"/>
      <c r="Z30" s="70"/>
      <c r="AA30" s="22"/>
      <c r="AB30" s="22"/>
      <c r="AC30" s="22"/>
      <c r="AD30" s="22"/>
    </row>
    <row r="31" spans="1:27" ht="20.25" customHeight="1">
      <c r="A31" s="300" t="s">
        <v>118</v>
      </c>
      <c r="B31" s="301"/>
      <c r="C31" s="301"/>
      <c r="D31" s="30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8"/>
      <c r="U31" s="72"/>
      <c r="V31" s="72"/>
      <c r="W31" s="72"/>
      <c r="X31" s="72"/>
      <c r="Y31" s="72"/>
      <c r="Z31" s="72"/>
      <c r="AA31" s="5"/>
    </row>
    <row r="32" spans="1:27" ht="31.5">
      <c r="A32" s="68" t="s">
        <v>77</v>
      </c>
      <c r="B32" s="30" t="s">
        <v>24</v>
      </c>
      <c r="C32" s="67">
        <f t="shared" si="0"/>
        <v>5167.635</v>
      </c>
      <c r="D32" s="40"/>
      <c r="E32" s="40"/>
      <c r="F32" s="73">
        <v>5167.635</v>
      </c>
      <c r="G32" s="40"/>
      <c r="H32" s="35">
        <f t="shared" si="1"/>
        <v>4286.665</v>
      </c>
      <c r="I32" s="40"/>
      <c r="J32" s="40"/>
      <c r="K32" s="73">
        <v>4286.665</v>
      </c>
      <c r="L32" s="73" t="s">
        <v>115</v>
      </c>
      <c r="M32" s="40"/>
      <c r="N32" s="40"/>
      <c r="O32" s="40"/>
      <c r="P32" s="35">
        <f t="shared" si="2"/>
        <v>880.9700000000003</v>
      </c>
      <c r="Q32" s="40"/>
      <c r="R32" s="40"/>
      <c r="S32" s="69">
        <f>F32-K32</f>
        <v>880.9700000000003</v>
      </c>
      <c r="T32" s="69"/>
      <c r="U32" s="70"/>
      <c r="V32" s="70"/>
      <c r="W32" s="70"/>
      <c r="X32" s="74"/>
      <c r="Y32" s="74"/>
      <c r="Z32" s="70"/>
      <c r="AA32" s="5"/>
    </row>
    <row r="33" spans="1:27" ht="31.5">
      <c r="A33" s="68" t="s">
        <v>78</v>
      </c>
      <c r="B33" s="30" t="s">
        <v>41</v>
      </c>
      <c r="C33" s="67">
        <f t="shared" si="0"/>
        <v>7462</v>
      </c>
      <c r="D33" s="40"/>
      <c r="E33" s="40"/>
      <c r="F33" s="73"/>
      <c r="G33" s="40">
        <v>7462</v>
      </c>
      <c r="H33" s="35">
        <f t="shared" si="1"/>
        <v>7462</v>
      </c>
      <c r="I33" s="40"/>
      <c r="J33" s="40"/>
      <c r="K33" s="73"/>
      <c r="L33" s="73"/>
      <c r="M33" s="40">
        <v>7462</v>
      </c>
      <c r="N33" s="40"/>
      <c r="O33" s="40"/>
      <c r="P33" s="35">
        <f t="shared" si="2"/>
        <v>0</v>
      </c>
      <c r="Q33" s="40"/>
      <c r="R33" s="40"/>
      <c r="S33" s="69">
        <f>F33-K33</f>
        <v>0</v>
      </c>
      <c r="T33" s="69">
        <f>G33-M33</f>
        <v>0</v>
      </c>
      <c r="U33" s="74"/>
      <c r="V33" s="74"/>
      <c r="W33" s="74"/>
      <c r="X33" s="74"/>
      <c r="Y33" s="74"/>
      <c r="Z33" s="70"/>
      <c r="AA33" s="5"/>
    </row>
    <row r="34" spans="1:27" ht="31.5" customHeight="1">
      <c r="A34" s="68" t="s">
        <v>79</v>
      </c>
      <c r="B34" s="30" t="s">
        <v>42</v>
      </c>
      <c r="C34" s="67">
        <f t="shared" si="0"/>
        <v>1186</v>
      </c>
      <c r="D34" s="40"/>
      <c r="E34" s="40"/>
      <c r="F34" s="73"/>
      <c r="G34" s="40">
        <v>1186</v>
      </c>
      <c r="H34" s="35">
        <f t="shared" si="1"/>
        <v>1186</v>
      </c>
      <c r="I34" s="40"/>
      <c r="J34" s="40"/>
      <c r="K34" s="73"/>
      <c r="L34" s="73"/>
      <c r="M34" s="40">
        <v>1186</v>
      </c>
      <c r="N34" s="40"/>
      <c r="O34" s="40"/>
      <c r="P34" s="35">
        <f t="shared" si="2"/>
        <v>0</v>
      </c>
      <c r="Q34" s="40"/>
      <c r="R34" s="40"/>
      <c r="S34" s="69">
        <f>F34-K34</f>
        <v>0</v>
      </c>
      <c r="T34" s="69">
        <f>G34-M34</f>
        <v>0</v>
      </c>
      <c r="U34" s="74"/>
      <c r="V34" s="74"/>
      <c r="W34" s="74"/>
      <c r="X34" s="74"/>
      <c r="Y34" s="74"/>
      <c r="Z34" s="70"/>
      <c r="AA34" s="5"/>
    </row>
    <row r="35" spans="1:27" ht="15.75">
      <c r="A35" s="68"/>
      <c r="B35" s="44" t="s">
        <v>18</v>
      </c>
      <c r="C35" s="67">
        <f t="shared" si="0"/>
        <v>13815.635</v>
      </c>
      <c r="D35" s="53"/>
      <c r="E35" s="53">
        <f>SUM(E32:E34)</f>
        <v>0</v>
      </c>
      <c r="F35" s="53">
        <f>SUM(F32:F34)</f>
        <v>5167.635</v>
      </c>
      <c r="G35" s="53">
        <f>SUM(G32:G34)</f>
        <v>8648</v>
      </c>
      <c r="H35" s="35">
        <f t="shared" si="1"/>
        <v>12934.665</v>
      </c>
      <c r="I35" s="53">
        <v>0</v>
      </c>
      <c r="J35" s="53">
        <f>SUM(J32:J34)</f>
        <v>0</v>
      </c>
      <c r="K35" s="53">
        <f>SUM(K32:K34)</f>
        <v>4286.665</v>
      </c>
      <c r="L35" s="53"/>
      <c r="M35" s="53">
        <f>SUM(M32:M34)</f>
        <v>8648</v>
      </c>
      <c r="N35" s="53"/>
      <c r="O35" s="53"/>
      <c r="P35" s="35">
        <f t="shared" si="2"/>
        <v>880.9700000000003</v>
      </c>
      <c r="Q35" s="53">
        <v>0</v>
      </c>
      <c r="R35" s="53">
        <f>SUM(R32:R34)</f>
        <v>0</v>
      </c>
      <c r="S35" s="35">
        <f>F35-K35</f>
        <v>880.9700000000003</v>
      </c>
      <c r="T35" s="35">
        <f>G35-M35</f>
        <v>0</v>
      </c>
      <c r="U35" s="74"/>
      <c r="V35" s="74"/>
      <c r="W35" s="74"/>
      <c r="X35" s="74"/>
      <c r="Y35" s="74"/>
      <c r="Z35" s="74"/>
      <c r="AA35" s="5"/>
    </row>
    <row r="36" spans="1:26" ht="15.75">
      <c r="A36" s="343" t="s">
        <v>19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344"/>
    </row>
    <row r="37" spans="1:27" ht="31.5">
      <c r="A37" s="75" t="s">
        <v>80</v>
      </c>
      <c r="B37" s="87" t="s">
        <v>43</v>
      </c>
      <c r="C37" s="67">
        <f t="shared" si="0"/>
        <v>6700</v>
      </c>
      <c r="D37" s="53"/>
      <c r="E37" s="40"/>
      <c r="F37" s="40"/>
      <c r="G37" s="40">
        <v>6700</v>
      </c>
      <c r="H37" s="35">
        <f t="shared" si="1"/>
        <v>6700</v>
      </c>
      <c r="I37" s="53"/>
      <c r="J37" s="40"/>
      <c r="K37" s="40"/>
      <c r="L37" s="40"/>
      <c r="M37" s="40">
        <v>6700</v>
      </c>
      <c r="N37" s="40"/>
      <c r="O37" s="40"/>
      <c r="P37" s="35">
        <f t="shared" si="2"/>
        <v>0</v>
      </c>
      <c r="Q37" s="53"/>
      <c r="R37" s="53"/>
      <c r="S37" s="69"/>
      <c r="T37" s="69">
        <f>G37-M37</f>
        <v>0</v>
      </c>
      <c r="U37" s="74"/>
      <c r="V37" s="74"/>
      <c r="W37" s="74"/>
      <c r="X37" s="74"/>
      <c r="Y37" s="74"/>
      <c r="Z37" s="74"/>
      <c r="AA37" s="5"/>
    </row>
    <row r="38" spans="1:27" ht="78.75">
      <c r="A38" s="75" t="s">
        <v>81</v>
      </c>
      <c r="B38" s="87" t="s">
        <v>44</v>
      </c>
      <c r="C38" s="67">
        <f t="shared" si="0"/>
        <v>455</v>
      </c>
      <c r="D38" s="53"/>
      <c r="E38" s="40"/>
      <c r="F38" s="40"/>
      <c r="G38" s="40">
        <v>455</v>
      </c>
      <c r="H38" s="35">
        <f t="shared" si="1"/>
        <v>455</v>
      </c>
      <c r="I38" s="53"/>
      <c r="J38" s="40"/>
      <c r="K38" s="40"/>
      <c r="L38" s="40"/>
      <c r="M38" s="40">
        <v>455</v>
      </c>
      <c r="N38" s="40"/>
      <c r="O38" s="40"/>
      <c r="P38" s="35">
        <f t="shared" si="2"/>
        <v>0</v>
      </c>
      <c r="Q38" s="53"/>
      <c r="R38" s="53"/>
      <c r="S38" s="69"/>
      <c r="T38" s="69">
        <f>G38-M38</f>
        <v>0</v>
      </c>
      <c r="U38" s="74"/>
      <c r="V38" s="74"/>
      <c r="W38" s="74"/>
      <c r="X38" s="74"/>
      <c r="Y38" s="74"/>
      <c r="Z38" s="74"/>
      <c r="AA38" s="5"/>
    </row>
    <row r="39" spans="1:27" ht="78.75">
      <c r="A39" s="75" t="s">
        <v>82</v>
      </c>
      <c r="B39" s="87" t="s">
        <v>45</v>
      </c>
      <c r="C39" s="67">
        <f t="shared" si="0"/>
        <v>2845</v>
      </c>
      <c r="D39" s="53"/>
      <c r="E39" s="40"/>
      <c r="F39" s="40"/>
      <c r="G39" s="40">
        <v>2845</v>
      </c>
      <c r="H39" s="35">
        <f t="shared" si="1"/>
        <v>2845</v>
      </c>
      <c r="I39" s="53"/>
      <c r="J39" s="40"/>
      <c r="K39" s="40"/>
      <c r="L39" s="40"/>
      <c r="M39" s="40">
        <v>2845</v>
      </c>
      <c r="N39" s="40"/>
      <c r="O39" s="40"/>
      <c r="P39" s="35">
        <f t="shared" si="2"/>
        <v>0</v>
      </c>
      <c r="Q39" s="53"/>
      <c r="R39" s="53"/>
      <c r="S39" s="69"/>
      <c r="T39" s="69">
        <f>G39-M39</f>
        <v>0</v>
      </c>
      <c r="U39" s="74"/>
      <c r="V39" s="74"/>
      <c r="W39" s="74"/>
      <c r="X39" s="74"/>
      <c r="Y39" s="74"/>
      <c r="Z39" s="74"/>
      <c r="AA39" s="5"/>
    </row>
    <row r="40" spans="1:27" ht="15.75">
      <c r="A40" s="76"/>
      <c r="B40" s="88" t="s">
        <v>18</v>
      </c>
      <c r="C40" s="67">
        <f t="shared" si="0"/>
        <v>10000</v>
      </c>
      <c r="D40" s="53">
        <v>0</v>
      </c>
      <c r="E40" s="53">
        <v>0</v>
      </c>
      <c r="F40" s="53">
        <v>0</v>
      </c>
      <c r="G40" s="53">
        <f>SUM(G37:G39)</f>
        <v>10000</v>
      </c>
      <c r="H40" s="35">
        <f t="shared" si="1"/>
        <v>10000</v>
      </c>
      <c r="I40" s="53">
        <v>0</v>
      </c>
      <c r="J40" s="53">
        <v>0</v>
      </c>
      <c r="K40" s="53">
        <v>0</v>
      </c>
      <c r="L40" s="53">
        <v>0</v>
      </c>
      <c r="M40" s="53">
        <f>SUM(M37:M39)</f>
        <v>10000</v>
      </c>
      <c r="N40" s="53"/>
      <c r="O40" s="53"/>
      <c r="P40" s="35">
        <f t="shared" si="2"/>
        <v>0</v>
      </c>
      <c r="Q40" s="53">
        <v>0</v>
      </c>
      <c r="R40" s="53">
        <v>0</v>
      </c>
      <c r="S40" s="35">
        <v>0</v>
      </c>
      <c r="T40" s="35">
        <f>G40-M40</f>
        <v>0</v>
      </c>
      <c r="U40" s="74"/>
      <c r="V40" s="74"/>
      <c r="W40" s="74"/>
      <c r="X40" s="74"/>
      <c r="Y40" s="74"/>
      <c r="Z40" s="74"/>
      <c r="AA40" s="5"/>
    </row>
    <row r="41" spans="1:26" ht="15.75">
      <c r="A41" s="343" t="s">
        <v>46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344"/>
    </row>
    <row r="42" spans="1:27" s="1" customFormat="1" ht="15.75">
      <c r="A42" s="75" t="s">
        <v>83</v>
      </c>
      <c r="B42" s="43" t="s">
        <v>11</v>
      </c>
      <c r="C42" s="67">
        <f t="shared" si="0"/>
        <v>100</v>
      </c>
      <c r="D42" s="40"/>
      <c r="E42" s="40"/>
      <c r="F42" s="40">
        <v>100</v>
      </c>
      <c r="G42" s="40"/>
      <c r="H42" s="35">
        <f t="shared" si="1"/>
        <v>100</v>
      </c>
      <c r="I42" s="40"/>
      <c r="J42" s="40"/>
      <c r="K42" s="40">
        <v>100</v>
      </c>
      <c r="L42" s="40"/>
      <c r="M42" s="40"/>
      <c r="N42" s="40"/>
      <c r="O42" s="40"/>
      <c r="P42" s="53">
        <v>0</v>
      </c>
      <c r="Q42" s="40"/>
      <c r="R42" s="40"/>
      <c r="S42" s="69">
        <f aca="true" t="shared" si="6" ref="S42:S47">C42-K42</f>
        <v>0</v>
      </c>
      <c r="T42" s="40"/>
      <c r="U42" s="74"/>
      <c r="V42" s="74"/>
      <c r="W42" s="74"/>
      <c r="X42" s="74"/>
      <c r="Y42" s="74"/>
      <c r="Z42" s="74"/>
      <c r="AA42" s="23"/>
    </row>
    <row r="43" spans="1:27" ht="31.5">
      <c r="A43" s="75" t="s">
        <v>84</v>
      </c>
      <c r="B43" s="44" t="s">
        <v>12</v>
      </c>
      <c r="C43" s="67">
        <f t="shared" si="0"/>
        <v>0</v>
      </c>
      <c r="D43" s="45"/>
      <c r="E43" s="45"/>
      <c r="F43" s="45"/>
      <c r="G43" s="45"/>
      <c r="H43" s="35">
        <f t="shared" si="1"/>
        <v>0</v>
      </c>
      <c r="I43" s="45"/>
      <c r="J43" s="45"/>
      <c r="K43" s="45"/>
      <c r="L43" s="46"/>
      <c r="M43" s="45"/>
      <c r="N43" s="45"/>
      <c r="O43" s="45"/>
      <c r="P43" s="64">
        <v>0</v>
      </c>
      <c r="Q43" s="45"/>
      <c r="R43" s="45"/>
      <c r="S43" s="69">
        <f t="shared" si="6"/>
        <v>0</v>
      </c>
      <c r="T43" s="45"/>
      <c r="U43" s="72"/>
      <c r="V43" s="72"/>
      <c r="W43" s="72"/>
      <c r="X43" s="72"/>
      <c r="Y43" s="72"/>
      <c r="Z43" s="72"/>
      <c r="AA43" s="5"/>
    </row>
    <row r="44" spans="1:27" ht="78.75">
      <c r="A44" s="75" t="s">
        <v>85</v>
      </c>
      <c r="B44" s="47" t="s">
        <v>47</v>
      </c>
      <c r="C44" s="67">
        <f t="shared" si="0"/>
        <v>98.222</v>
      </c>
      <c r="D44" s="40"/>
      <c r="E44" s="40"/>
      <c r="F44" s="40">
        <v>98.222</v>
      </c>
      <c r="G44" s="45"/>
      <c r="H44" s="35">
        <f t="shared" si="1"/>
        <v>98.222</v>
      </c>
      <c r="I44" s="40"/>
      <c r="J44" s="40"/>
      <c r="K44" s="40">
        <v>98.222</v>
      </c>
      <c r="L44" s="41" t="s">
        <v>116</v>
      </c>
      <c r="M44" s="45"/>
      <c r="N44" s="45"/>
      <c r="O44" s="45"/>
      <c r="P44" s="64">
        <v>0</v>
      </c>
      <c r="Q44" s="45"/>
      <c r="R44" s="45"/>
      <c r="S44" s="69">
        <f t="shared" si="6"/>
        <v>0</v>
      </c>
      <c r="T44" s="45"/>
      <c r="U44" s="72"/>
      <c r="V44" s="72"/>
      <c r="W44" s="72"/>
      <c r="X44" s="72"/>
      <c r="Y44" s="72"/>
      <c r="Z44" s="72"/>
      <c r="AA44" s="5"/>
    </row>
    <row r="45" spans="1:27" ht="63">
      <c r="A45" s="75" t="s">
        <v>86</v>
      </c>
      <c r="B45" s="47" t="s">
        <v>48</v>
      </c>
      <c r="C45" s="67">
        <f t="shared" si="0"/>
        <v>555.365</v>
      </c>
      <c r="D45" s="40"/>
      <c r="E45" s="40"/>
      <c r="F45" s="40">
        <v>555.365</v>
      </c>
      <c r="G45" s="45"/>
      <c r="H45" s="35">
        <f t="shared" si="1"/>
        <v>555.365</v>
      </c>
      <c r="I45" s="40"/>
      <c r="J45" s="40"/>
      <c r="K45" s="40">
        <v>555.365</v>
      </c>
      <c r="L45" s="41" t="s">
        <v>116</v>
      </c>
      <c r="M45" s="45"/>
      <c r="N45" s="45"/>
      <c r="O45" s="45"/>
      <c r="P45" s="64">
        <v>0</v>
      </c>
      <c r="Q45" s="45"/>
      <c r="R45" s="45"/>
      <c r="S45" s="69">
        <f t="shared" si="6"/>
        <v>0</v>
      </c>
      <c r="T45" s="45"/>
      <c r="U45" s="72"/>
      <c r="V45" s="72"/>
      <c r="W45" s="72"/>
      <c r="X45" s="72"/>
      <c r="Y45" s="72"/>
      <c r="Z45" s="72"/>
      <c r="AA45" s="5"/>
    </row>
    <row r="46" spans="1:27" ht="31.5">
      <c r="A46" s="75" t="s">
        <v>87</v>
      </c>
      <c r="B46" s="47" t="s">
        <v>49</v>
      </c>
      <c r="C46" s="67">
        <f t="shared" si="0"/>
        <v>7089.778</v>
      </c>
      <c r="D46" s="40"/>
      <c r="E46" s="40"/>
      <c r="F46" s="40">
        <v>7089.778</v>
      </c>
      <c r="G46" s="45"/>
      <c r="H46" s="35">
        <f t="shared" si="1"/>
        <v>7089.787</v>
      </c>
      <c r="I46" s="40"/>
      <c r="J46" s="40"/>
      <c r="K46" s="40">
        <v>7089.787</v>
      </c>
      <c r="L46" s="41" t="s">
        <v>116</v>
      </c>
      <c r="M46" s="45"/>
      <c r="N46" s="45"/>
      <c r="O46" s="45"/>
      <c r="P46" s="64">
        <v>0</v>
      </c>
      <c r="Q46" s="45"/>
      <c r="R46" s="45"/>
      <c r="S46" s="69">
        <f t="shared" si="6"/>
        <v>-0.009000000000014552</v>
      </c>
      <c r="T46" s="45"/>
      <c r="U46" s="72"/>
      <c r="V46" s="72"/>
      <c r="W46" s="72"/>
      <c r="X46" s="72"/>
      <c r="Y46" s="72"/>
      <c r="Z46" s="72"/>
      <c r="AA46" s="5"/>
    </row>
    <row r="47" spans="1:27" s="14" customFormat="1" ht="22.5" customHeight="1">
      <c r="A47" s="75"/>
      <c r="B47" s="44" t="s">
        <v>18</v>
      </c>
      <c r="C47" s="67">
        <f t="shared" si="0"/>
        <v>7843.365</v>
      </c>
      <c r="D47" s="53"/>
      <c r="E47" s="53">
        <f>SUM(E44:E46)</f>
        <v>0</v>
      </c>
      <c r="F47" s="53">
        <f>SUM(F42:F46)</f>
        <v>7843.365</v>
      </c>
      <c r="G47" s="53">
        <f>SUM(G44:G46)</f>
        <v>0</v>
      </c>
      <c r="H47" s="35">
        <f t="shared" si="1"/>
        <v>7843.374</v>
      </c>
      <c r="I47" s="53"/>
      <c r="J47" s="53">
        <f>SUM(J44:J46)</f>
        <v>0</v>
      </c>
      <c r="K47" s="53">
        <f>SUM(K42:K46)</f>
        <v>7843.374</v>
      </c>
      <c r="L47" s="42"/>
      <c r="M47" s="53">
        <f>SUM(M44:M46)</f>
        <v>0</v>
      </c>
      <c r="N47" s="53"/>
      <c r="O47" s="53"/>
      <c r="P47" s="53">
        <v>0</v>
      </c>
      <c r="Q47" s="53">
        <v>0</v>
      </c>
      <c r="R47" s="53">
        <f>SUM(R44:R46)</f>
        <v>0</v>
      </c>
      <c r="S47" s="35">
        <f t="shared" si="6"/>
        <v>-0.009000000000014552</v>
      </c>
      <c r="T47" s="53">
        <f>SUM(T44:T46)</f>
        <v>0</v>
      </c>
      <c r="U47" s="74"/>
      <c r="V47" s="74"/>
      <c r="W47" s="74"/>
      <c r="X47" s="74"/>
      <c r="Y47" s="74"/>
      <c r="Z47" s="74"/>
      <c r="AA47" s="22"/>
    </row>
    <row r="48" spans="1:27" s="2" customFormat="1" ht="78.75">
      <c r="A48" s="66"/>
      <c r="B48" s="96" t="s">
        <v>13</v>
      </c>
      <c r="C48" s="67">
        <f t="shared" si="0"/>
        <v>116542</v>
      </c>
      <c r="D48" s="97">
        <v>0</v>
      </c>
      <c r="E48" s="97">
        <f>E30+E35+E47+E41</f>
        <v>6500</v>
      </c>
      <c r="F48" s="97">
        <f>F30+F35+F47+F41</f>
        <v>19059</v>
      </c>
      <c r="G48" s="97">
        <f>G47+G40+G35+G30</f>
        <v>90983</v>
      </c>
      <c r="H48" s="35">
        <f t="shared" si="1"/>
        <v>116407.072</v>
      </c>
      <c r="I48" s="97">
        <v>0</v>
      </c>
      <c r="J48" s="97">
        <f>J30+J35+J47+J41</f>
        <v>0</v>
      </c>
      <c r="K48" s="97">
        <f>K30+K35+K47+K41</f>
        <v>25424.072</v>
      </c>
      <c r="L48" s="98"/>
      <c r="M48" s="97">
        <f>M47+M40+M35+M30</f>
        <v>90983</v>
      </c>
      <c r="N48" s="97"/>
      <c r="O48" s="97"/>
      <c r="P48" s="97">
        <f>SUM(Q48:T48)</f>
        <v>134.9280000000008</v>
      </c>
      <c r="Q48" s="97">
        <f>Q30+Q35+Q47+Q41</f>
        <v>0</v>
      </c>
      <c r="R48" s="97">
        <f>R30+R35+R47+R41</f>
        <v>6500</v>
      </c>
      <c r="S48" s="69">
        <f>S47+S40+S35+S30</f>
        <v>-6365.071999999999</v>
      </c>
      <c r="T48" s="97">
        <f>T30+T35+T47+T41</f>
        <v>0</v>
      </c>
      <c r="U48" s="77"/>
      <c r="V48" s="77"/>
      <c r="W48" s="77"/>
      <c r="X48" s="77"/>
      <c r="Y48" s="77"/>
      <c r="Z48" s="77"/>
      <c r="AA48" s="24"/>
    </row>
    <row r="49" spans="1:26" ht="18" customHeight="1">
      <c r="A49" s="333" t="s">
        <v>14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334"/>
    </row>
    <row r="50" spans="1:28" ht="104.25" customHeight="1">
      <c r="A50" s="66" t="s">
        <v>110</v>
      </c>
      <c r="B50" s="31" t="s">
        <v>20</v>
      </c>
      <c r="C50" s="67">
        <f t="shared" si="0"/>
        <v>1608.121</v>
      </c>
      <c r="D50" s="40"/>
      <c r="E50" s="40"/>
      <c r="F50" s="40">
        <v>1608.121</v>
      </c>
      <c r="G50" s="40"/>
      <c r="H50" s="35">
        <f t="shared" si="1"/>
        <v>1608.121</v>
      </c>
      <c r="I50" s="40"/>
      <c r="J50" s="40"/>
      <c r="K50" s="40">
        <v>1608.121</v>
      </c>
      <c r="L50" s="41"/>
      <c r="M50" s="40"/>
      <c r="N50" s="40"/>
      <c r="O50" s="40"/>
      <c r="P50" s="53">
        <f>SUM(Q50:T50)</f>
        <v>0</v>
      </c>
      <c r="Q50" s="40"/>
      <c r="R50" s="40"/>
      <c r="S50" s="40">
        <f>F50-K50</f>
        <v>0</v>
      </c>
      <c r="T50" s="40"/>
      <c r="U50" s="70"/>
      <c r="V50" s="74"/>
      <c r="W50" s="74"/>
      <c r="X50" s="74"/>
      <c r="Y50" s="74"/>
      <c r="Z50" s="70"/>
      <c r="AA50" s="5"/>
      <c r="AB50" s="5"/>
    </row>
    <row r="51" spans="1:28" ht="36" customHeight="1">
      <c r="A51" s="75" t="s">
        <v>88</v>
      </c>
      <c r="B51" s="89" t="s">
        <v>50</v>
      </c>
      <c r="C51" s="67">
        <f t="shared" si="0"/>
        <v>546.17</v>
      </c>
      <c r="D51" s="78"/>
      <c r="E51" s="78"/>
      <c r="F51" s="78">
        <v>546.17</v>
      </c>
      <c r="G51" s="78"/>
      <c r="H51" s="35">
        <f t="shared" si="1"/>
        <v>526.479</v>
      </c>
      <c r="I51" s="78"/>
      <c r="J51" s="78"/>
      <c r="K51" s="78">
        <v>526.479</v>
      </c>
      <c r="L51" s="63" t="s">
        <v>113</v>
      </c>
      <c r="M51" s="78"/>
      <c r="N51" s="78"/>
      <c r="O51" s="78"/>
      <c r="P51" s="79">
        <f>SUM(Q51:T51)</f>
        <v>19.690999999999917</v>
      </c>
      <c r="Q51" s="78"/>
      <c r="R51" s="78"/>
      <c r="S51" s="78">
        <f>F51-K51</f>
        <v>19.690999999999917</v>
      </c>
      <c r="T51" s="78"/>
      <c r="U51" s="74"/>
      <c r="V51" s="74"/>
      <c r="W51" s="74"/>
      <c r="X51" s="74"/>
      <c r="Y51" s="74"/>
      <c r="Z51" s="70"/>
      <c r="AA51" s="5"/>
      <c r="AB51" s="5"/>
    </row>
    <row r="52" spans="1:28" ht="48.75" customHeight="1">
      <c r="A52" s="75" t="s">
        <v>89</v>
      </c>
      <c r="B52" s="89" t="s">
        <v>51</v>
      </c>
      <c r="C52" s="67">
        <f t="shared" si="0"/>
        <v>120</v>
      </c>
      <c r="D52" s="78"/>
      <c r="E52" s="78"/>
      <c r="F52" s="78">
        <v>120</v>
      </c>
      <c r="G52" s="78"/>
      <c r="H52" s="35">
        <f t="shared" si="1"/>
        <v>120</v>
      </c>
      <c r="I52" s="78"/>
      <c r="J52" s="78"/>
      <c r="K52" s="78">
        <v>120</v>
      </c>
      <c r="L52" s="63"/>
      <c r="M52" s="78"/>
      <c r="N52" s="78"/>
      <c r="O52" s="78"/>
      <c r="P52" s="79">
        <f aca="true" t="shared" si="7" ref="P52:P59">SUM(Q52:T52)</f>
        <v>0</v>
      </c>
      <c r="Q52" s="78"/>
      <c r="R52" s="78"/>
      <c r="S52" s="78">
        <f aca="true" t="shared" si="8" ref="S52:S59">F52-K52</f>
        <v>0</v>
      </c>
      <c r="T52" s="40"/>
      <c r="U52" s="37"/>
      <c r="V52" s="37"/>
      <c r="W52" s="37"/>
      <c r="X52" s="37"/>
      <c r="Y52" s="37"/>
      <c r="Z52" s="70"/>
      <c r="AA52" s="5"/>
      <c r="AB52" s="5"/>
    </row>
    <row r="53" spans="1:28" ht="34.5" customHeight="1">
      <c r="A53" s="75" t="s">
        <v>90</v>
      </c>
      <c r="B53" s="90" t="s">
        <v>52</v>
      </c>
      <c r="C53" s="67">
        <f t="shared" si="0"/>
        <v>193</v>
      </c>
      <c r="D53" s="78"/>
      <c r="E53" s="78"/>
      <c r="F53" s="78">
        <v>193</v>
      </c>
      <c r="G53" s="78"/>
      <c r="H53" s="35">
        <f t="shared" si="1"/>
        <v>193</v>
      </c>
      <c r="I53" s="78"/>
      <c r="J53" s="78"/>
      <c r="K53" s="78">
        <v>193</v>
      </c>
      <c r="L53" s="63"/>
      <c r="M53" s="78"/>
      <c r="N53" s="78"/>
      <c r="O53" s="78"/>
      <c r="P53" s="79">
        <f t="shared" si="7"/>
        <v>0</v>
      </c>
      <c r="Q53" s="78"/>
      <c r="R53" s="78"/>
      <c r="S53" s="78">
        <f t="shared" si="8"/>
        <v>0</v>
      </c>
      <c r="T53" s="78"/>
      <c r="U53" s="74"/>
      <c r="V53" s="74"/>
      <c r="W53" s="74"/>
      <c r="X53" s="74"/>
      <c r="Y53" s="74"/>
      <c r="Z53" s="70"/>
      <c r="AA53" s="5"/>
      <c r="AB53" s="5"/>
    </row>
    <row r="54" spans="1:28" ht="59.25" customHeight="1">
      <c r="A54" s="75" t="s">
        <v>91</v>
      </c>
      <c r="B54" s="50" t="s">
        <v>53</v>
      </c>
      <c r="C54" s="67">
        <f t="shared" si="0"/>
        <v>1700</v>
      </c>
      <c r="D54" s="78"/>
      <c r="E54" s="78"/>
      <c r="F54" s="78">
        <v>1700</v>
      </c>
      <c r="G54" s="78"/>
      <c r="H54" s="35">
        <f t="shared" si="1"/>
        <v>1700</v>
      </c>
      <c r="I54" s="78"/>
      <c r="J54" s="78"/>
      <c r="K54" s="78">
        <v>1700</v>
      </c>
      <c r="L54" s="63"/>
      <c r="M54" s="78"/>
      <c r="N54" s="78"/>
      <c r="O54" s="78"/>
      <c r="P54" s="79">
        <f t="shared" si="7"/>
        <v>0</v>
      </c>
      <c r="Q54" s="78"/>
      <c r="R54" s="78"/>
      <c r="S54" s="78">
        <f t="shared" si="8"/>
        <v>0</v>
      </c>
      <c r="T54" s="78"/>
      <c r="U54" s="74"/>
      <c r="V54" s="74"/>
      <c r="W54" s="74"/>
      <c r="X54" s="74"/>
      <c r="Y54" s="74"/>
      <c r="Z54" s="70"/>
      <c r="AA54" s="5"/>
      <c r="AB54" s="5"/>
    </row>
    <row r="55" spans="1:28" ht="38.25" customHeight="1">
      <c r="A55" s="75" t="s">
        <v>92</v>
      </c>
      <c r="B55" s="50" t="s">
        <v>54</v>
      </c>
      <c r="C55" s="67">
        <f t="shared" si="0"/>
        <v>1200</v>
      </c>
      <c r="D55" s="78"/>
      <c r="E55" s="78"/>
      <c r="F55" s="78">
        <v>1200</v>
      </c>
      <c r="G55" s="78"/>
      <c r="H55" s="35">
        <f t="shared" si="1"/>
        <v>1200</v>
      </c>
      <c r="I55" s="78"/>
      <c r="J55" s="78"/>
      <c r="K55" s="78">
        <v>1200</v>
      </c>
      <c r="L55" s="63"/>
      <c r="M55" s="78"/>
      <c r="N55" s="78"/>
      <c r="O55" s="78"/>
      <c r="P55" s="79">
        <f t="shared" si="7"/>
        <v>0</v>
      </c>
      <c r="Q55" s="78"/>
      <c r="R55" s="78"/>
      <c r="S55" s="78">
        <f t="shared" si="8"/>
        <v>0</v>
      </c>
      <c r="T55" s="78"/>
      <c r="U55" s="74"/>
      <c r="V55" s="74"/>
      <c r="W55" s="74"/>
      <c r="X55" s="74"/>
      <c r="Y55" s="74"/>
      <c r="Z55" s="70"/>
      <c r="AA55" s="5"/>
      <c r="AB55" s="5"/>
    </row>
    <row r="56" spans="1:28" ht="37.5" customHeight="1">
      <c r="A56" s="75" t="s">
        <v>93</v>
      </c>
      <c r="B56" s="50" t="s">
        <v>55</v>
      </c>
      <c r="C56" s="67">
        <f t="shared" si="0"/>
        <v>700</v>
      </c>
      <c r="D56" s="78"/>
      <c r="E56" s="78"/>
      <c r="F56" s="78">
        <v>700</v>
      </c>
      <c r="G56" s="78"/>
      <c r="H56" s="35">
        <f t="shared" si="1"/>
        <v>700</v>
      </c>
      <c r="I56" s="78"/>
      <c r="J56" s="78"/>
      <c r="K56" s="78">
        <v>700</v>
      </c>
      <c r="L56" s="63"/>
      <c r="M56" s="78"/>
      <c r="N56" s="78"/>
      <c r="O56" s="78"/>
      <c r="P56" s="79">
        <f t="shared" si="7"/>
        <v>0</v>
      </c>
      <c r="Q56" s="78"/>
      <c r="R56" s="78"/>
      <c r="S56" s="78">
        <f t="shared" si="8"/>
        <v>0</v>
      </c>
      <c r="T56" s="78"/>
      <c r="U56" s="74"/>
      <c r="V56" s="74"/>
      <c r="W56" s="74"/>
      <c r="X56" s="74"/>
      <c r="Y56" s="74"/>
      <c r="Z56" s="70"/>
      <c r="AA56" s="5"/>
      <c r="AB56" s="5"/>
    </row>
    <row r="57" spans="1:28" ht="31.5" customHeight="1">
      <c r="A57" s="75" t="s">
        <v>94</v>
      </c>
      <c r="B57" s="50" t="s">
        <v>56</v>
      </c>
      <c r="C57" s="67">
        <f t="shared" si="0"/>
        <v>387.035</v>
      </c>
      <c r="D57" s="78"/>
      <c r="E57" s="78"/>
      <c r="F57" s="78">
        <v>387.035</v>
      </c>
      <c r="G57" s="78"/>
      <c r="H57" s="35">
        <f t="shared" si="1"/>
        <v>387.035</v>
      </c>
      <c r="I57" s="78"/>
      <c r="J57" s="78"/>
      <c r="K57" s="78">
        <v>387.035</v>
      </c>
      <c r="L57" s="63"/>
      <c r="M57" s="78"/>
      <c r="N57" s="78"/>
      <c r="O57" s="78"/>
      <c r="P57" s="79">
        <f t="shared" si="7"/>
        <v>0</v>
      </c>
      <c r="Q57" s="78"/>
      <c r="R57" s="78"/>
      <c r="S57" s="78">
        <f t="shared" si="8"/>
        <v>0</v>
      </c>
      <c r="T57" s="78"/>
      <c r="U57" s="74"/>
      <c r="V57" s="74"/>
      <c r="W57" s="74"/>
      <c r="X57" s="74"/>
      <c r="Y57" s="74"/>
      <c r="Z57" s="70"/>
      <c r="AA57" s="5"/>
      <c r="AB57" s="5"/>
    </row>
    <row r="58" spans="1:28" ht="34.5" customHeight="1">
      <c r="A58" s="75" t="s">
        <v>95</v>
      </c>
      <c r="B58" s="50" t="s">
        <v>57</v>
      </c>
      <c r="C58" s="67">
        <f t="shared" si="0"/>
        <v>310</v>
      </c>
      <c r="D58" s="78"/>
      <c r="E58" s="78"/>
      <c r="F58" s="78">
        <v>310</v>
      </c>
      <c r="G58" s="78"/>
      <c r="H58" s="35">
        <f t="shared" si="1"/>
        <v>303.19</v>
      </c>
      <c r="I58" s="78"/>
      <c r="J58" s="78"/>
      <c r="K58" s="78">
        <v>303.19</v>
      </c>
      <c r="L58" s="63" t="s">
        <v>113</v>
      </c>
      <c r="M58" s="78"/>
      <c r="N58" s="78"/>
      <c r="O58" s="78"/>
      <c r="P58" s="79">
        <f t="shared" si="7"/>
        <v>6.810000000000002</v>
      </c>
      <c r="Q58" s="78"/>
      <c r="R58" s="78"/>
      <c r="S58" s="78">
        <f t="shared" si="8"/>
        <v>6.810000000000002</v>
      </c>
      <c r="T58" s="78"/>
      <c r="U58" s="74"/>
      <c r="V58" s="74"/>
      <c r="W58" s="74"/>
      <c r="X58" s="74"/>
      <c r="Y58" s="74"/>
      <c r="Z58" s="70"/>
      <c r="AA58" s="5"/>
      <c r="AB58" s="5"/>
    </row>
    <row r="59" spans="1:28" ht="15.75">
      <c r="A59" s="75"/>
      <c r="B59" s="43" t="s">
        <v>18</v>
      </c>
      <c r="C59" s="67">
        <f t="shared" si="0"/>
        <v>6764.326</v>
      </c>
      <c r="D59" s="53">
        <f>SUM(D50:D52)</f>
        <v>0</v>
      </c>
      <c r="E59" s="53">
        <f>SUM(E50:E52)</f>
        <v>0</v>
      </c>
      <c r="F59" s="53">
        <f>SUM(F50:F58)</f>
        <v>6764.326</v>
      </c>
      <c r="G59" s="53">
        <f>SUM(G50:G52)</f>
        <v>0</v>
      </c>
      <c r="H59" s="35">
        <f t="shared" si="1"/>
        <v>6737.825</v>
      </c>
      <c r="I59" s="53">
        <f>SUM(I50:I52)</f>
        <v>0</v>
      </c>
      <c r="J59" s="53">
        <f>SUM(J50:J52)</f>
        <v>0</v>
      </c>
      <c r="K59" s="53">
        <f>SUM(K50:K58)</f>
        <v>6737.825</v>
      </c>
      <c r="L59" s="53"/>
      <c r="M59" s="53">
        <f>SUM(M50:M52)</f>
        <v>0</v>
      </c>
      <c r="N59" s="53"/>
      <c r="O59" s="53"/>
      <c r="P59" s="79">
        <f t="shared" si="7"/>
        <v>26.501000000000204</v>
      </c>
      <c r="Q59" s="53">
        <f>SUM(Q50:Q52)</f>
        <v>0</v>
      </c>
      <c r="R59" s="53">
        <f>SUM(R50:R52)</f>
        <v>0</v>
      </c>
      <c r="S59" s="79">
        <f t="shared" si="8"/>
        <v>26.501000000000204</v>
      </c>
      <c r="T59" s="53">
        <f>SUM(T50:T52)</f>
        <v>0</v>
      </c>
      <c r="U59" s="74"/>
      <c r="V59" s="74"/>
      <c r="W59" s="74"/>
      <c r="X59" s="74"/>
      <c r="Y59" s="74"/>
      <c r="Z59" s="74"/>
      <c r="AA59" s="5"/>
      <c r="AB59" s="5"/>
    </row>
    <row r="60" spans="1:26" ht="19.5" customHeight="1">
      <c r="A60" s="335" t="s">
        <v>96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336"/>
    </row>
    <row r="61" spans="1:27" ht="99.75" customHeight="1">
      <c r="A61" s="75" t="s">
        <v>97</v>
      </c>
      <c r="B61" s="31" t="s">
        <v>20</v>
      </c>
      <c r="C61" s="67">
        <f t="shared" si="0"/>
        <v>1898.321</v>
      </c>
      <c r="D61" s="51"/>
      <c r="E61" s="66"/>
      <c r="F61" s="66">
        <v>1898.321</v>
      </c>
      <c r="G61" s="66"/>
      <c r="H61" s="35">
        <f t="shared" si="1"/>
        <v>1898.321</v>
      </c>
      <c r="I61" s="51"/>
      <c r="J61" s="66"/>
      <c r="K61" s="66">
        <v>1898.321</v>
      </c>
      <c r="L61" s="41" t="s">
        <v>116</v>
      </c>
      <c r="M61" s="66"/>
      <c r="N61" s="66"/>
      <c r="O61" s="66"/>
      <c r="P61" s="67">
        <f aca="true" t="shared" si="9" ref="P61:P70">SUM(Q61:T61)</f>
        <v>0</v>
      </c>
      <c r="Q61" s="66"/>
      <c r="R61" s="66"/>
      <c r="S61" s="65">
        <f aca="true" t="shared" si="10" ref="S61:S67">SUM(T61:W61)</f>
        <v>0</v>
      </c>
      <c r="T61" s="66"/>
      <c r="U61" s="80"/>
      <c r="V61" s="80"/>
      <c r="W61" s="80"/>
      <c r="X61" s="80"/>
      <c r="Y61" s="80"/>
      <c r="Z61" s="80"/>
      <c r="AA61" s="5"/>
    </row>
    <row r="62" spans="1:27" ht="47.25" customHeight="1">
      <c r="A62" s="75" t="s">
        <v>98</v>
      </c>
      <c r="B62" s="90" t="s">
        <v>58</v>
      </c>
      <c r="C62" s="67">
        <f t="shared" si="0"/>
        <v>628</v>
      </c>
      <c r="D62" s="51"/>
      <c r="E62" s="66"/>
      <c r="F62" s="66">
        <v>628</v>
      </c>
      <c r="G62" s="66"/>
      <c r="H62" s="35">
        <f t="shared" si="1"/>
        <v>628</v>
      </c>
      <c r="I62" s="51"/>
      <c r="J62" s="66"/>
      <c r="K62" s="66">
        <v>628</v>
      </c>
      <c r="L62" s="41" t="s">
        <v>116</v>
      </c>
      <c r="M62" s="66"/>
      <c r="N62" s="66"/>
      <c r="O62" s="66"/>
      <c r="P62" s="67">
        <f t="shared" si="9"/>
        <v>0</v>
      </c>
      <c r="Q62" s="66"/>
      <c r="R62" s="66"/>
      <c r="S62" s="65">
        <f t="shared" si="10"/>
        <v>0</v>
      </c>
      <c r="T62" s="66"/>
      <c r="U62" s="81"/>
      <c r="V62" s="81"/>
      <c r="W62" s="80"/>
      <c r="X62" s="80"/>
      <c r="Y62" s="80"/>
      <c r="Z62" s="80"/>
      <c r="AA62" s="5"/>
    </row>
    <row r="63" spans="1:27" ht="31.5">
      <c r="A63" s="75" t="s">
        <v>99</v>
      </c>
      <c r="B63" s="31" t="s">
        <v>21</v>
      </c>
      <c r="C63" s="67">
        <f t="shared" si="0"/>
        <v>290.388</v>
      </c>
      <c r="D63" s="40"/>
      <c r="E63" s="40"/>
      <c r="F63" s="40">
        <v>290.388</v>
      </c>
      <c r="G63" s="40"/>
      <c r="H63" s="35">
        <f t="shared" si="1"/>
        <v>290.388</v>
      </c>
      <c r="I63" s="40"/>
      <c r="J63" s="40"/>
      <c r="K63" s="40">
        <v>290.388</v>
      </c>
      <c r="L63" s="41" t="s">
        <v>116</v>
      </c>
      <c r="M63" s="40"/>
      <c r="N63" s="40"/>
      <c r="O63" s="40"/>
      <c r="P63" s="67">
        <f t="shared" si="9"/>
        <v>0</v>
      </c>
      <c r="Q63" s="40"/>
      <c r="R63" s="40"/>
      <c r="S63" s="65">
        <f t="shared" si="10"/>
        <v>0</v>
      </c>
      <c r="T63" s="40"/>
      <c r="U63" s="74"/>
      <c r="V63" s="74"/>
      <c r="W63" s="74"/>
      <c r="X63" s="74"/>
      <c r="Y63" s="74"/>
      <c r="Z63" s="74"/>
      <c r="AA63" s="5"/>
    </row>
    <row r="64" spans="1:27" ht="31.5">
      <c r="A64" s="75" t="s">
        <v>100</v>
      </c>
      <c r="B64" s="52" t="s">
        <v>59</v>
      </c>
      <c r="C64" s="67">
        <f t="shared" si="0"/>
        <v>550</v>
      </c>
      <c r="D64" s="40"/>
      <c r="E64" s="40"/>
      <c r="F64" s="40">
        <v>550</v>
      </c>
      <c r="G64" s="40"/>
      <c r="H64" s="35">
        <f t="shared" si="1"/>
        <v>550</v>
      </c>
      <c r="I64" s="40"/>
      <c r="J64" s="40"/>
      <c r="K64" s="40">
        <v>550</v>
      </c>
      <c r="L64" s="41" t="s">
        <v>116</v>
      </c>
      <c r="M64" s="40"/>
      <c r="N64" s="40"/>
      <c r="O64" s="40"/>
      <c r="P64" s="67">
        <f t="shared" si="9"/>
        <v>0</v>
      </c>
      <c r="Q64" s="40"/>
      <c r="R64" s="40"/>
      <c r="S64" s="65">
        <f t="shared" si="10"/>
        <v>0</v>
      </c>
      <c r="T64" s="40"/>
      <c r="U64" s="74"/>
      <c r="V64" s="74"/>
      <c r="W64" s="74"/>
      <c r="X64" s="74"/>
      <c r="Y64" s="74"/>
      <c r="Z64" s="74"/>
      <c r="AA64" s="5"/>
    </row>
    <row r="65" spans="1:27" ht="31.5">
      <c r="A65" s="75" t="s">
        <v>101</v>
      </c>
      <c r="B65" s="52" t="s">
        <v>60</v>
      </c>
      <c r="C65" s="67">
        <f t="shared" si="0"/>
        <v>116</v>
      </c>
      <c r="D65" s="40"/>
      <c r="E65" s="40"/>
      <c r="F65" s="40">
        <v>116</v>
      </c>
      <c r="G65" s="40"/>
      <c r="H65" s="35">
        <f t="shared" si="1"/>
        <v>116</v>
      </c>
      <c r="I65" s="40"/>
      <c r="J65" s="40"/>
      <c r="K65" s="40">
        <v>116</v>
      </c>
      <c r="L65" s="41" t="s">
        <v>116</v>
      </c>
      <c r="M65" s="40"/>
      <c r="N65" s="40"/>
      <c r="O65" s="40"/>
      <c r="P65" s="67">
        <f t="shared" si="9"/>
        <v>0</v>
      </c>
      <c r="Q65" s="40"/>
      <c r="R65" s="40"/>
      <c r="S65" s="65">
        <f t="shared" si="10"/>
        <v>0</v>
      </c>
      <c r="T65" s="40"/>
      <c r="U65" s="74"/>
      <c r="V65" s="74"/>
      <c r="W65" s="74"/>
      <c r="X65" s="74"/>
      <c r="Y65" s="74"/>
      <c r="Z65" s="74"/>
      <c r="AA65" s="5"/>
    </row>
    <row r="66" spans="1:27" ht="15.75">
      <c r="A66" s="75" t="s">
        <v>102</v>
      </c>
      <c r="B66" s="52" t="s">
        <v>61</v>
      </c>
      <c r="C66" s="67">
        <f t="shared" si="0"/>
        <v>8</v>
      </c>
      <c r="D66" s="40"/>
      <c r="E66" s="40"/>
      <c r="F66" s="40">
        <v>8</v>
      </c>
      <c r="G66" s="40"/>
      <c r="H66" s="35">
        <f t="shared" si="1"/>
        <v>8</v>
      </c>
      <c r="I66" s="40"/>
      <c r="J66" s="40"/>
      <c r="K66" s="40">
        <v>8</v>
      </c>
      <c r="L66" s="41" t="s">
        <v>116</v>
      </c>
      <c r="M66" s="40"/>
      <c r="N66" s="40"/>
      <c r="O66" s="40"/>
      <c r="P66" s="67">
        <f t="shared" si="9"/>
        <v>0</v>
      </c>
      <c r="Q66" s="40"/>
      <c r="R66" s="40"/>
      <c r="S66" s="65">
        <f t="shared" si="10"/>
        <v>0</v>
      </c>
      <c r="T66" s="40"/>
      <c r="U66" s="74"/>
      <c r="V66" s="74"/>
      <c r="W66" s="74"/>
      <c r="X66" s="74"/>
      <c r="Y66" s="74"/>
      <c r="Z66" s="74"/>
      <c r="AA66" s="5"/>
    </row>
    <row r="67" spans="1:27" ht="15.75">
      <c r="A67" s="75" t="s">
        <v>103</v>
      </c>
      <c r="B67" s="52" t="s">
        <v>62</v>
      </c>
      <c r="C67" s="67">
        <f t="shared" si="0"/>
        <v>28</v>
      </c>
      <c r="D67" s="40"/>
      <c r="E67" s="40"/>
      <c r="F67" s="40">
        <v>28</v>
      </c>
      <c r="G67" s="40"/>
      <c r="H67" s="35">
        <f t="shared" si="1"/>
        <v>28</v>
      </c>
      <c r="I67" s="40"/>
      <c r="J67" s="40"/>
      <c r="K67" s="40">
        <v>28</v>
      </c>
      <c r="L67" s="41" t="s">
        <v>116</v>
      </c>
      <c r="M67" s="40"/>
      <c r="N67" s="40"/>
      <c r="O67" s="40"/>
      <c r="P67" s="67">
        <f t="shared" si="9"/>
        <v>0</v>
      </c>
      <c r="Q67" s="40"/>
      <c r="R67" s="40"/>
      <c r="S67" s="65">
        <f t="shared" si="10"/>
        <v>0</v>
      </c>
      <c r="T67" s="40"/>
      <c r="U67" s="74"/>
      <c r="V67" s="74"/>
      <c r="W67" s="74"/>
      <c r="X67" s="74"/>
      <c r="Y67" s="74"/>
      <c r="Z67" s="74"/>
      <c r="AA67" s="5"/>
    </row>
    <row r="68" spans="1:27" ht="15.75">
      <c r="A68" s="75"/>
      <c r="B68" s="44" t="s">
        <v>18</v>
      </c>
      <c r="C68" s="67">
        <f t="shared" si="0"/>
        <v>3518.709</v>
      </c>
      <c r="D68" s="53">
        <f>SUM(D61:D66)</f>
        <v>0</v>
      </c>
      <c r="E68" s="53">
        <f>SUM(E61:E66)</f>
        <v>0</v>
      </c>
      <c r="F68" s="53">
        <f>SUM(F61:F67)</f>
        <v>3518.709</v>
      </c>
      <c r="G68" s="53">
        <f>SUM(G61:G66)</f>
        <v>0</v>
      </c>
      <c r="H68" s="35">
        <f t="shared" si="1"/>
        <v>3518.709</v>
      </c>
      <c r="I68" s="53">
        <f>SUM(I61:I66)</f>
        <v>0</v>
      </c>
      <c r="J68" s="53">
        <f>SUM(J61:J66)</f>
        <v>0</v>
      </c>
      <c r="K68" s="53">
        <f>SUM(K61:K67)</f>
        <v>3518.709</v>
      </c>
      <c r="L68" s="42"/>
      <c r="M68" s="53">
        <f>SUM(M61:M66)</f>
        <v>0</v>
      </c>
      <c r="N68" s="53"/>
      <c r="O68" s="53"/>
      <c r="P68" s="67">
        <f t="shared" si="9"/>
        <v>0</v>
      </c>
      <c r="Q68" s="53">
        <f>SUM(Q61:Q67)</f>
        <v>0</v>
      </c>
      <c r="R68" s="53">
        <f>SUM(R61:R66)</f>
        <v>0</v>
      </c>
      <c r="S68" s="53">
        <f>SUM(S61:S66)</f>
        <v>0</v>
      </c>
      <c r="T68" s="53">
        <f>SUM(T61:T66)</f>
        <v>0</v>
      </c>
      <c r="U68" s="74"/>
      <c r="V68" s="74"/>
      <c r="W68" s="74"/>
      <c r="X68" s="74"/>
      <c r="Y68" s="74"/>
      <c r="Z68" s="74"/>
      <c r="AA68" s="5"/>
    </row>
    <row r="69" spans="1:27" s="2" customFormat="1" ht="31.5" customHeight="1" thickBot="1">
      <c r="A69" s="75"/>
      <c r="B69" s="54" t="s">
        <v>15</v>
      </c>
      <c r="C69" s="95">
        <f t="shared" si="0"/>
        <v>10283.035</v>
      </c>
      <c r="D69" s="48">
        <f>SUM(D59+D68)</f>
        <v>0</v>
      </c>
      <c r="E69" s="48">
        <f>E59+E68</f>
        <v>0</v>
      </c>
      <c r="F69" s="48">
        <f>F68+F59</f>
        <v>10283.035</v>
      </c>
      <c r="G69" s="48">
        <f>SUM(G68+G59)</f>
        <v>0</v>
      </c>
      <c r="H69" s="35">
        <f t="shared" si="1"/>
        <v>10256.534</v>
      </c>
      <c r="I69" s="48">
        <f>SUM(I59+I68)</f>
        <v>0</v>
      </c>
      <c r="J69" s="48">
        <f>J59+J68</f>
        <v>0</v>
      </c>
      <c r="K69" s="48">
        <f>K68+K59</f>
        <v>10256.534</v>
      </c>
      <c r="L69" s="49"/>
      <c r="M69" s="48">
        <f>SUM(M68+M59)</f>
        <v>0</v>
      </c>
      <c r="N69" s="48"/>
      <c r="O69" s="48"/>
      <c r="P69" s="95">
        <f t="shared" si="9"/>
        <v>26.501000000000204</v>
      </c>
      <c r="Q69" s="48">
        <f>Q59+Q68</f>
        <v>0</v>
      </c>
      <c r="R69" s="48">
        <f>R68+R59</f>
        <v>0</v>
      </c>
      <c r="S69" s="48">
        <f>S59+S68</f>
        <v>26.501000000000204</v>
      </c>
      <c r="T69" s="48">
        <f>T68+T59</f>
        <v>0</v>
      </c>
      <c r="U69" s="82"/>
      <c r="V69" s="82"/>
      <c r="W69" s="82"/>
      <c r="X69" s="82"/>
      <c r="Y69" s="82"/>
      <c r="Z69" s="82"/>
      <c r="AA69" s="24"/>
    </row>
    <row r="70" spans="1:27" ht="34.5" customHeight="1" thickBot="1">
      <c r="A70" s="75"/>
      <c r="B70" s="57" t="s">
        <v>16</v>
      </c>
      <c r="C70" s="91">
        <f t="shared" si="0"/>
        <v>126825.035</v>
      </c>
      <c r="D70" s="92">
        <f aca="true" t="shared" si="11" ref="D70:T70">D69+D48</f>
        <v>0</v>
      </c>
      <c r="E70" s="93">
        <f t="shared" si="11"/>
        <v>6500</v>
      </c>
      <c r="F70" s="93">
        <f t="shared" si="11"/>
        <v>29342.035</v>
      </c>
      <c r="G70" s="93">
        <f t="shared" si="11"/>
        <v>90983</v>
      </c>
      <c r="H70" s="94">
        <f t="shared" si="1"/>
        <v>126663.606</v>
      </c>
      <c r="I70" s="93">
        <f t="shared" si="11"/>
        <v>0</v>
      </c>
      <c r="J70" s="93">
        <f t="shared" si="11"/>
        <v>0</v>
      </c>
      <c r="K70" s="93">
        <f t="shared" si="11"/>
        <v>35680.606</v>
      </c>
      <c r="L70" s="93"/>
      <c r="M70" s="93">
        <f t="shared" si="11"/>
        <v>90983</v>
      </c>
      <c r="N70" s="93"/>
      <c r="O70" s="93"/>
      <c r="P70" s="91">
        <f t="shared" si="9"/>
        <v>161.429000000001</v>
      </c>
      <c r="Q70" s="93">
        <f t="shared" si="11"/>
        <v>0</v>
      </c>
      <c r="R70" s="93">
        <f t="shared" si="11"/>
        <v>6500</v>
      </c>
      <c r="S70" s="93">
        <f t="shared" si="11"/>
        <v>-6338.570999999999</v>
      </c>
      <c r="T70" s="93">
        <f t="shared" si="11"/>
        <v>0</v>
      </c>
      <c r="U70" s="72"/>
      <c r="V70" s="72"/>
      <c r="W70" s="72"/>
      <c r="X70" s="72"/>
      <c r="Y70" s="72"/>
      <c r="Z70" s="72"/>
      <c r="AA70" s="5"/>
    </row>
    <row r="71" spans="1:27" ht="15.75">
      <c r="A71" s="83"/>
      <c r="B71" s="83"/>
      <c r="C71" s="83"/>
      <c r="D71" s="83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72"/>
      <c r="V71" s="72"/>
      <c r="W71" s="72"/>
      <c r="X71" s="72"/>
      <c r="Y71" s="72"/>
      <c r="Z71" s="72"/>
      <c r="AA71" s="5"/>
    </row>
    <row r="72" spans="1:27" ht="15.75">
      <c r="A72" s="83"/>
      <c r="B72" s="83"/>
      <c r="C72" s="83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2"/>
      <c r="V72" s="72"/>
      <c r="W72" s="72"/>
      <c r="X72" s="72"/>
      <c r="Y72" s="72"/>
      <c r="Z72" s="72"/>
      <c r="AA72" s="5"/>
    </row>
    <row r="73" spans="1:27" s="15" customFormat="1" ht="15.75">
      <c r="A73" s="85"/>
      <c r="B73" s="85"/>
      <c r="C73" s="85"/>
      <c r="D73" s="85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74"/>
      <c r="V73" s="74"/>
      <c r="W73" s="74"/>
      <c r="X73" s="74"/>
      <c r="Y73" s="74"/>
      <c r="Z73" s="74"/>
      <c r="AA73" s="25"/>
    </row>
    <row r="74" spans="1:27" s="15" customFormat="1" ht="15.75">
      <c r="A74" s="85"/>
      <c r="B74" s="85"/>
      <c r="C74" s="85"/>
      <c r="D74" s="85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4"/>
      <c r="V74" s="74"/>
      <c r="W74" s="74"/>
      <c r="X74" s="74"/>
      <c r="Y74" s="74"/>
      <c r="Z74" s="74"/>
      <c r="AA74" s="25"/>
    </row>
    <row r="75" spans="1:27" s="15" customFormat="1" ht="15.75">
      <c r="A75" s="85"/>
      <c r="B75" s="85"/>
      <c r="C75" s="85"/>
      <c r="D75" s="85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74"/>
      <c r="V75" s="74"/>
      <c r="W75" s="74"/>
      <c r="X75" s="74"/>
      <c r="Y75" s="74"/>
      <c r="Z75" s="74"/>
      <c r="AA75" s="25"/>
    </row>
    <row r="76" spans="1:27" ht="15.75">
      <c r="A76" s="83"/>
      <c r="B76" s="83"/>
      <c r="C76" s="83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72"/>
      <c r="V76" s="72"/>
      <c r="W76" s="72"/>
      <c r="X76" s="72"/>
      <c r="Y76" s="72"/>
      <c r="Z76" s="72"/>
      <c r="AA76" s="5"/>
    </row>
    <row r="77" spans="1:27" ht="15.75">
      <c r="A77" s="83"/>
      <c r="B77" s="83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72"/>
      <c r="V77" s="72"/>
      <c r="W77" s="72"/>
      <c r="X77" s="72"/>
      <c r="Y77" s="72"/>
      <c r="Z77" s="72"/>
      <c r="AA77" s="5"/>
    </row>
    <row r="78" spans="1:27" ht="15.75">
      <c r="A78" s="83"/>
      <c r="B78" s="83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72"/>
      <c r="V78" s="72"/>
      <c r="W78" s="72"/>
      <c r="X78" s="72"/>
      <c r="Y78" s="72"/>
      <c r="Z78" s="72"/>
      <c r="AA78" s="5"/>
    </row>
    <row r="79" spans="1:27" ht="15.75">
      <c r="A79" s="83"/>
      <c r="B79" s="83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72"/>
      <c r="V79" s="72"/>
      <c r="W79" s="72"/>
      <c r="X79" s="72"/>
      <c r="Y79" s="72"/>
      <c r="Z79" s="72"/>
      <c r="AA79" s="5"/>
    </row>
    <row r="80" spans="1:27" ht="15.7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39"/>
      <c r="V80" s="39"/>
      <c r="W80" s="39"/>
      <c r="X80" s="39"/>
      <c r="Y80" s="39"/>
      <c r="Z80" s="39"/>
      <c r="AA80" s="5"/>
    </row>
    <row r="81" spans="1:27" ht="15.7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39"/>
      <c r="V81" s="39"/>
      <c r="W81" s="39"/>
      <c r="X81" s="39"/>
      <c r="Y81" s="39"/>
      <c r="Z81" s="39"/>
      <c r="AA81" s="5"/>
    </row>
    <row r="82" spans="1:27" ht="15.7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39"/>
      <c r="V82" s="39"/>
      <c r="W82" s="39"/>
      <c r="X82" s="39"/>
      <c r="Y82" s="39"/>
      <c r="Z82" s="39"/>
      <c r="AA82" s="5"/>
    </row>
    <row r="83" spans="1:27" ht="15.7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39"/>
      <c r="V83" s="39"/>
      <c r="W83" s="39"/>
      <c r="X83" s="39"/>
      <c r="Y83" s="39"/>
      <c r="Z83" s="39"/>
      <c r="AA83" s="5"/>
    </row>
    <row r="84" spans="1:26" ht="15.7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  <c r="X84" s="55"/>
      <c r="Y84" s="55"/>
      <c r="Z84" s="55"/>
    </row>
    <row r="85" spans="1:26" ht="15.7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  <c r="X85" s="55"/>
      <c r="Y85" s="55"/>
      <c r="Z85" s="55"/>
    </row>
    <row r="86" spans="1:26" ht="15.7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5"/>
      <c r="V86" s="55"/>
      <c r="W86" s="55"/>
      <c r="X86" s="55"/>
      <c r="Y86" s="55"/>
      <c r="Z86" s="55"/>
    </row>
    <row r="87" spans="1:26" ht="15.7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5"/>
      <c r="V87" s="55"/>
      <c r="W87" s="55"/>
      <c r="X87" s="55"/>
      <c r="Y87" s="55"/>
      <c r="Z87" s="55"/>
    </row>
    <row r="88" spans="1:26" ht="15">
      <c r="A88" s="28"/>
      <c r="B88" s="28"/>
      <c r="C88" s="28"/>
      <c r="D88" s="2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28"/>
      <c r="V88" s="28"/>
      <c r="W88" s="28"/>
      <c r="X88" s="28"/>
      <c r="Y88" s="28"/>
      <c r="Z88" s="28"/>
    </row>
    <row r="89" spans="1:26" ht="15">
      <c r="A89" s="28"/>
      <c r="B89" s="28"/>
      <c r="C89" s="28"/>
      <c r="D89" s="28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28"/>
      <c r="V89" s="28"/>
      <c r="W89" s="28"/>
      <c r="X89" s="28"/>
      <c r="Y89" s="28"/>
      <c r="Z89" s="28"/>
    </row>
    <row r="90" spans="1:26" ht="15">
      <c r="A90" s="28"/>
      <c r="B90" s="28"/>
      <c r="C90" s="28"/>
      <c r="D90" s="2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28"/>
      <c r="V90" s="28"/>
      <c r="W90" s="28"/>
      <c r="X90" s="28"/>
      <c r="Y90" s="28"/>
      <c r="Z90" s="28"/>
    </row>
    <row r="91" spans="1:26" ht="15">
      <c r="A91" s="28"/>
      <c r="B91" s="28"/>
      <c r="C91" s="28"/>
      <c r="D91" s="2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8"/>
      <c r="V91" s="28"/>
      <c r="W91" s="28"/>
      <c r="X91" s="28"/>
      <c r="Y91" s="28"/>
      <c r="Z91" s="28"/>
    </row>
    <row r="92" spans="1:26" ht="15">
      <c r="A92" s="28"/>
      <c r="B92" s="28"/>
      <c r="C92" s="28"/>
      <c r="D92" s="2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8"/>
      <c r="V92" s="28"/>
      <c r="W92" s="28"/>
      <c r="X92" s="28"/>
      <c r="Y92" s="28"/>
      <c r="Z92" s="28"/>
    </row>
    <row r="93" spans="1:26" ht="15">
      <c r="A93" s="28"/>
      <c r="B93" s="28"/>
      <c r="C93" s="28"/>
      <c r="D93" s="2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8"/>
      <c r="V93" s="28"/>
      <c r="W93" s="28"/>
      <c r="X93" s="28"/>
      <c r="Y93" s="28"/>
      <c r="Z93" s="28"/>
    </row>
    <row r="94" spans="1:26" ht="15">
      <c r="A94" s="28"/>
      <c r="B94" s="28"/>
      <c r="C94" s="28"/>
      <c r="D94" s="2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28"/>
      <c r="V94" s="28"/>
      <c r="W94" s="28"/>
      <c r="X94" s="28"/>
      <c r="Y94" s="28"/>
      <c r="Z94" s="28"/>
    </row>
    <row r="95" spans="1:26" ht="15">
      <c r="A95" s="28"/>
      <c r="B95" s="28"/>
      <c r="C95" s="28"/>
      <c r="D95" s="28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28"/>
      <c r="V95" s="28"/>
      <c r="W95" s="28"/>
      <c r="X95" s="28"/>
      <c r="Y95" s="28"/>
      <c r="Z95" s="28"/>
    </row>
    <row r="96" spans="1:26" ht="15">
      <c r="A96" s="28"/>
      <c r="B96" s="28"/>
      <c r="C96" s="28"/>
      <c r="D96" s="2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28"/>
      <c r="V96" s="28"/>
      <c r="W96" s="28"/>
      <c r="X96" s="28"/>
      <c r="Y96" s="28"/>
      <c r="Z96" s="28"/>
    </row>
    <row r="97" spans="1:26" ht="15">
      <c r="A97" s="28"/>
      <c r="B97" s="28"/>
      <c r="C97" s="28"/>
      <c r="D97" s="28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28"/>
      <c r="V97" s="28"/>
      <c r="W97" s="28"/>
      <c r="X97" s="28"/>
      <c r="Y97" s="28"/>
      <c r="Z97" s="28"/>
    </row>
    <row r="98" spans="1:26" ht="15">
      <c r="A98" s="28"/>
      <c r="B98" s="28"/>
      <c r="C98" s="28"/>
      <c r="D98" s="28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28"/>
      <c r="V98" s="28"/>
      <c r="W98" s="28"/>
      <c r="X98" s="28"/>
      <c r="Y98" s="28"/>
      <c r="Z98" s="28"/>
    </row>
    <row r="99" spans="1:26" ht="15">
      <c r="A99" s="28"/>
      <c r="B99" s="28"/>
      <c r="C99" s="28"/>
      <c r="D99" s="28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28"/>
      <c r="V99" s="28"/>
      <c r="W99" s="28"/>
      <c r="X99" s="28"/>
      <c r="Y99" s="28"/>
      <c r="Z99" s="28"/>
    </row>
    <row r="100" spans="1:26" ht="15">
      <c r="A100" s="28"/>
      <c r="B100" s="28"/>
      <c r="C100" s="28"/>
      <c r="D100" s="28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28"/>
      <c r="V100" s="28"/>
      <c r="W100" s="28"/>
      <c r="X100" s="28"/>
      <c r="Y100" s="28"/>
      <c r="Z100" s="28"/>
    </row>
    <row r="101" spans="1:26" ht="15">
      <c r="A101" s="28"/>
      <c r="B101" s="28"/>
      <c r="C101" s="28"/>
      <c r="D101" s="28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28"/>
      <c r="V101" s="28"/>
      <c r="W101" s="28"/>
      <c r="X101" s="28"/>
      <c r="Y101" s="28"/>
      <c r="Z101" s="28"/>
    </row>
    <row r="102" spans="1:26" ht="15">
      <c r="A102" s="28"/>
      <c r="B102" s="28"/>
      <c r="C102" s="28"/>
      <c r="D102" s="2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28"/>
      <c r="V102" s="28"/>
      <c r="W102" s="28"/>
      <c r="X102" s="28"/>
      <c r="Y102" s="28"/>
      <c r="Z102" s="28"/>
    </row>
    <row r="103" spans="1:26" ht="15">
      <c r="A103" s="28"/>
      <c r="B103" s="28"/>
      <c r="C103" s="28"/>
      <c r="D103" s="2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28"/>
      <c r="V103" s="28"/>
      <c r="W103" s="28"/>
      <c r="X103" s="28"/>
      <c r="Y103" s="28"/>
      <c r="Z103" s="28"/>
    </row>
  </sheetData>
  <sheetProtection/>
  <mergeCells count="25">
    <mergeCell ref="D9:F9"/>
    <mergeCell ref="I9:K9"/>
    <mergeCell ref="Q9:S9"/>
    <mergeCell ref="C8:G8"/>
    <mergeCell ref="C9:C10"/>
    <mergeCell ref="P9:P10"/>
    <mergeCell ref="H9:H10"/>
    <mergeCell ref="G9:G10"/>
    <mergeCell ref="A49:Z49"/>
    <mergeCell ref="A60:Z60"/>
    <mergeCell ref="A12:Z12"/>
    <mergeCell ref="A13:Z13"/>
    <mergeCell ref="A36:Z36"/>
    <mergeCell ref="A41:Z41"/>
    <mergeCell ref="A31:D31"/>
    <mergeCell ref="U8:Z8"/>
    <mergeCell ref="L9:L10"/>
    <mergeCell ref="M9:M10"/>
    <mergeCell ref="P8:T8"/>
    <mergeCell ref="H8:M8"/>
    <mergeCell ref="T9:T10"/>
    <mergeCell ref="A1:Z1"/>
    <mergeCell ref="U2:Z2"/>
    <mergeCell ref="A3:Z3"/>
    <mergeCell ref="A4:Z4"/>
  </mergeCells>
  <printOptions/>
  <pageMargins left="0.11811023622047245" right="0.15748031496062992" top="0.1968503937007874" bottom="0.1968503937007874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1</cp:lastModifiedBy>
  <cp:lastPrinted>2012-11-13T08:19:16Z</cp:lastPrinted>
  <dcterms:created xsi:type="dcterms:W3CDTF">2009-01-30T08:05:25Z</dcterms:created>
  <dcterms:modified xsi:type="dcterms:W3CDTF">2012-11-13T08:19:21Z</dcterms:modified>
  <cp:category/>
  <cp:version/>
  <cp:contentType/>
  <cp:contentStatus/>
</cp:coreProperties>
</file>